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activeTab="4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4" r:id="rId5"/>
    <sheet name="9 класс" sheetId="15" r:id="rId6"/>
    <sheet name="10 класс" sheetId="16" r:id="rId7"/>
    <sheet name="11 класс" sheetId="17" r:id="rId8"/>
    <sheet name="Сводная" sheetId="11" r:id="rId9"/>
  </sheets>
  <definedNames>
    <definedName name="_xlnm._FilterDatabase" localSheetId="6" hidden="1">'10 класс'!$C$10:$S$10</definedName>
    <definedName name="_xlnm._FilterDatabase" localSheetId="7" hidden="1">'11 класс'!$C$10:$S$10</definedName>
    <definedName name="_xlnm._FilterDatabase" localSheetId="1" hidden="1">'5 класс'!$C$10:$S$10</definedName>
    <definedName name="_xlnm._FilterDatabase" localSheetId="2" hidden="1">'6 класс'!$C$10:$S$10</definedName>
    <definedName name="_xlnm._FilterDatabase" localSheetId="3" hidden="1">'7 класс'!$C$10:$S$10</definedName>
    <definedName name="_xlnm._FilterDatabase" localSheetId="4" hidden="1">'8 класс'!$C$10:$S$10</definedName>
    <definedName name="_xlnm._FilterDatabase" localSheetId="5" hidden="1">'9 класс'!$C$10:$S$10</definedName>
    <definedName name="closed" localSheetId="6">#REF!</definedName>
    <definedName name="closed" localSheetId="7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7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класс'!$B$2:$B$6</definedName>
    <definedName name="school_type" localSheetId="7">'11 класс'!$B$2:$B$6</definedName>
    <definedName name="school_type" localSheetId="1">'5 класс'!$B$2:$B$6</definedName>
    <definedName name="school_type" localSheetId="2">'6 класс'!$B$2:$B$6</definedName>
    <definedName name="school_type" localSheetId="3">'7 класс'!$B$2:$B$6</definedName>
    <definedName name="school_type" localSheetId="4">'8 класс'!$B$2:$B$6</definedName>
    <definedName name="school_type" localSheetId="5">'9 класс'!$B$2:$B$6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O12" i="15" l="1"/>
  <c r="O13" i="14" l="1"/>
  <c r="Q60" i="17" l="1"/>
  <c r="P60" i="17"/>
  <c r="O60" i="17"/>
  <c r="Q59" i="17"/>
  <c r="P59" i="17"/>
  <c r="O59" i="17"/>
  <c r="Q58" i="17"/>
  <c r="P58" i="17"/>
  <c r="O58" i="17"/>
  <c r="Q57" i="17"/>
  <c r="P57" i="17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L8" i="17"/>
  <c r="P20" i="17" s="1"/>
  <c r="S2" i="17"/>
  <c r="Q60" i="16"/>
  <c r="P60" i="16"/>
  <c r="O60" i="16"/>
  <c r="Q59" i="16"/>
  <c r="P59" i="16"/>
  <c r="O59" i="16"/>
  <c r="Q58" i="16"/>
  <c r="P58" i="16"/>
  <c r="O58" i="16"/>
  <c r="Q57" i="16"/>
  <c r="P57" i="16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L8" i="16"/>
  <c r="Q21" i="16" s="1"/>
  <c r="S2" i="16"/>
  <c r="Q60" i="15"/>
  <c r="P60" i="15"/>
  <c r="O60" i="15"/>
  <c r="Q59" i="15"/>
  <c r="P59" i="15"/>
  <c r="O59" i="15"/>
  <c r="Q58" i="15"/>
  <c r="P58" i="15"/>
  <c r="O58" i="15"/>
  <c r="Q57" i="15"/>
  <c r="P57" i="15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O21" i="15"/>
  <c r="Q21" i="15" s="1"/>
  <c r="O20" i="15"/>
  <c r="O11" i="15"/>
  <c r="L8" i="15"/>
  <c r="S2" i="15"/>
  <c r="Q60" i="14"/>
  <c r="P60" i="14"/>
  <c r="O60" i="14"/>
  <c r="Q59" i="14"/>
  <c r="P59" i="14"/>
  <c r="O59" i="14"/>
  <c r="Q58" i="14"/>
  <c r="P58" i="14"/>
  <c r="O58" i="14"/>
  <c r="Q57" i="14"/>
  <c r="P57" i="14"/>
  <c r="O57" i="14"/>
  <c r="Q56" i="14"/>
  <c r="P56" i="14"/>
  <c r="O56" i="14"/>
  <c r="Q55" i="14"/>
  <c r="P55" i="14"/>
  <c r="O55" i="14"/>
  <c r="Q54" i="14"/>
  <c r="P54" i="14"/>
  <c r="O54" i="14"/>
  <c r="Q53" i="14"/>
  <c r="P53" i="14"/>
  <c r="O53" i="14"/>
  <c r="Q52" i="14"/>
  <c r="P52" i="14"/>
  <c r="O52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30" i="14"/>
  <c r="P30" i="14"/>
  <c r="O30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O21" i="14"/>
  <c r="Q21" i="14" s="1"/>
  <c r="O11" i="14"/>
  <c r="L8" i="14"/>
  <c r="S2" i="14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O21" i="13"/>
  <c r="Q21" i="13" s="1"/>
  <c r="O13" i="13"/>
  <c r="O12" i="13"/>
  <c r="O11" i="13"/>
  <c r="L8" i="13"/>
  <c r="S2" i="13"/>
  <c r="Q60" i="12"/>
  <c r="P60" i="12"/>
  <c r="O60" i="12"/>
  <c r="Q59" i="12"/>
  <c r="P59" i="12"/>
  <c r="O59" i="12"/>
  <c r="Q58" i="12"/>
  <c r="P58" i="12"/>
  <c r="O58" i="12"/>
  <c r="Q57" i="12"/>
  <c r="P57" i="12"/>
  <c r="O57" i="12"/>
  <c r="Q56" i="12"/>
  <c r="P56" i="12"/>
  <c r="O56" i="12"/>
  <c r="Q55" i="12"/>
  <c r="P55" i="12"/>
  <c r="O55" i="12"/>
  <c r="Q54" i="12"/>
  <c r="P54" i="12"/>
  <c r="O54" i="12"/>
  <c r="Q53" i="12"/>
  <c r="P53" i="12"/>
  <c r="O53" i="12"/>
  <c r="Q52" i="12"/>
  <c r="P52" i="12"/>
  <c r="O52" i="12"/>
  <c r="Q51" i="12"/>
  <c r="P51" i="12"/>
  <c r="O51" i="12"/>
  <c r="Q50" i="12"/>
  <c r="P50" i="12"/>
  <c r="O50" i="12"/>
  <c r="Q49" i="12"/>
  <c r="P49" i="12"/>
  <c r="O49" i="12"/>
  <c r="Q48" i="12"/>
  <c r="P48" i="12"/>
  <c r="O48" i="12"/>
  <c r="Q47" i="12"/>
  <c r="P47" i="12"/>
  <c r="O47" i="12"/>
  <c r="Q46" i="12"/>
  <c r="P46" i="12"/>
  <c r="O46" i="12"/>
  <c r="Q45" i="12"/>
  <c r="P45" i="12"/>
  <c r="O45" i="12"/>
  <c r="Q44" i="12"/>
  <c r="P44" i="12"/>
  <c r="O44" i="12"/>
  <c r="Q43" i="12"/>
  <c r="P43" i="12"/>
  <c r="O43" i="12"/>
  <c r="Q42" i="12"/>
  <c r="P42" i="12"/>
  <c r="O42" i="12"/>
  <c r="Q41" i="12"/>
  <c r="P41" i="12"/>
  <c r="O41" i="12"/>
  <c r="Q40" i="12"/>
  <c r="P40" i="12"/>
  <c r="O40" i="12"/>
  <c r="Q39" i="12"/>
  <c r="P39" i="12"/>
  <c r="O39" i="12"/>
  <c r="Q38" i="12"/>
  <c r="P38" i="12"/>
  <c r="O38" i="12"/>
  <c r="Q37" i="12"/>
  <c r="P37" i="12"/>
  <c r="O37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O23" i="12"/>
  <c r="O22" i="12"/>
  <c r="O21" i="12"/>
  <c r="O20" i="12"/>
  <c r="O18" i="12"/>
  <c r="O17" i="12"/>
  <c r="O16" i="12"/>
  <c r="O15" i="12"/>
  <c r="O14" i="12"/>
  <c r="O13" i="12"/>
  <c r="O12" i="12"/>
  <c r="O11" i="12"/>
  <c r="L8" i="12"/>
  <c r="P20" i="12" s="1"/>
  <c r="S2" i="12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12" i="5"/>
  <c r="O13" i="5"/>
  <c r="O14" i="5"/>
  <c r="O15" i="5"/>
  <c r="O16" i="5"/>
  <c r="O17" i="5"/>
  <c r="O18" i="5"/>
  <c r="O19" i="5"/>
  <c r="O11" i="5"/>
  <c r="P21" i="15" l="1"/>
  <c r="P12" i="15"/>
  <c r="P13" i="14"/>
  <c r="Q23" i="12"/>
  <c r="P23" i="12"/>
  <c r="P22" i="12"/>
  <c r="Q22" i="12"/>
  <c r="Q21" i="17"/>
  <c r="P21" i="17"/>
  <c r="P21" i="16"/>
  <c r="P21" i="14"/>
  <c r="P21" i="13"/>
  <c r="P21" i="12"/>
  <c r="M8" i="12"/>
  <c r="Q20" i="12" s="1"/>
  <c r="Q12" i="12"/>
  <c r="P15" i="12"/>
  <c r="P11" i="12"/>
  <c r="Q16" i="12"/>
  <c r="P19" i="12"/>
  <c r="Q21" i="12"/>
  <c r="P12" i="13"/>
  <c r="M8" i="14"/>
  <c r="Q11" i="14" s="1"/>
  <c r="Q15" i="16"/>
  <c r="P18" i="16"/>
  <c r="P14" i="16"/>
  <c r="Q12" i="17"/>
  <c r="P19" i="17"/>
  <c r="M8" i="17"/>
  <c r="Q20" i="17" s="1"/>
  <c r="P11" i="17"/>
  <c r="P13" i="17"/>
  <c r="Q14" i="17"/>
  <c r="Q16" i="17"/>
  <c r="P15" i="17"/>
  <c r="P17" i="17"/>
  <c r="Q11" i="17"/>
  <c r="P14" i="17"/>
  <c r="Q15" i="17"/>
  <c r="P18" i="17"/>
  <c r="Q18" i="17"/>
  <c r="P12" i="17"/>
  <c r="Q13" i="17"/>
  <c r="P16" i="17"/>
  <c r="Q17" i="17"/>
  <c r="P13" i="16"/>
  <c r="Q14" i="16"/>
  <c r="P17" i="16"/>
  <c r="P12" i="16"/>
  <c r="Q13" i="16"/>
  <c r="P16" i="16"/>
  <c r="Q17" i="16"/>
  <c r="P20" i="16"/>
  <c r="M8" i="16"/>
  <c r="Q20" i="16" s="1"/>
  <c r="P11" i="16"/>
  <c r="Q12" i="16"/>
  <c r="P15" i="16"/>
  <c r="Q16" i="16"/>
  <c r="P19" i="16"/>
  <c r="P20" i="15"/>
  <c r="M8" i="15"/>
  <c r="Q20" i="15" s="1"/>
  <c r="P11" i="15"/>
  <c r="M8" i="13"/>
  <c r="Q11" i="13" s="1"/>
  <c r="P13" i="13"/>
  <c r="P11" i="14"/>
  <c r="P11" i="13"/>
  <c r="Q11" i="12"/>
  <c r="P14" i="12"/>
  <c r="Q15" i="12"/>
  <c r="P18" i="12"/>
  <c r="Q19" i="12"/>
  <c r="P13" i="12"/>
  <c r="Q14" i="12"/>
  <c r="P17" i="12"/>
  <c r="Q18" i="12"/>
  <c r="P12" i="12"/>
  <c r="Q13" i="12"/>
  <c r="P16" i="12"/>
  <c r="Q17" i="12"/>
  <c r="S2" i="5"/>
  <c r="C4" i="11" s="1"/>
  <c r="L8" i="5"/>
  <c r="Q11" i="15" l="1"/>
  <c r="Q12" i="15"/>
  <c r="Q13" i="14"/>
  <c r="Q12" i="13"/>
  <c r="Q11" i="16"/>
  <c r="P39" i="5"/>
  <c r="P38" i="5"/>
  <c r="Q38" i="5"/>
  <c r="P41" i="5"/>
  <c r="Q37" i="5"/>
  <c r="P40" i="5"/>
  <c r="Q41" i="5"/>
  <c r="Q40" i="5"/>
  <c r="Q39" i="5"/>
  <c r="P37" i="5"/>
  <c r="P33" i="5"/>
  <c r="Q34" i="5"/>
  <c r="P32" i="5"/>
  <c r="P36" i="5"/>
  <c r="Q32" i="5"/>
  <c r="P35" i="5"/>
  <c r="Q36" i="5"/>
  <c r="P34" i="5"/>
  <c r="Q35" i="5"/>
  <c r="Q33" i="5"/>
  <c r="Q23" i="5"/>
  <c r="P27" i="5"/>
  <c r="P30" i="5"/>
  <c r="Q31" i="5"/>
  <c r="P29" i="5"/>
  <c r="Q30" i="5"/>
  <c r="Q28" i="5"/>
  <c r="P31" i="5"/>
  <c r="P28" i="5"/>
  <c r="Q29" i="5"/>
  <c r="Q27" i="5"/>
  <c r="Q22" i="5"/>
  <c r="Q24" i="5"/>
  <c r="P24" i="5"/>
  <c r="P23" i="5"/>
  <c r="P26" i="5"/>
  <c r="Q25" i="5"/>
  <c r="P25" i="5"/>
  <c r="P22" i="5"/>
  <c r="Q26" i="5"/>
  <c r="Q21" i="5"/>
  <c r="P21" i="5"/>
  <c r="Q13" i="13"/>
  <c r="Q18" i="16"/>
  <c r="Q19" i="16"/>
  <c r="S4" i="16" s="1"/>
  <c r="Q19" i="17"/>
  <c r="S5" i="17" s="1"/>
  <c r="S4" i="17"/>
  <c r="S3" i="17"/>
  <c r="S5" i="16"/>
  <c r="S3" i="12"/>
  <c r="S4" i="12"/>
  <c r="S5" i="12"/>
  <c r="P19" i="5"/>
  <c r="P20" i="5"/>
  <c r="P18" i="5"/>
  <c r="P17" i="5"/>
  <c r="P15" i="5"/>
  <c r="P16" i="5"/>
  <c r="P14" i="5"/>
  <c r="P12" i="5"/>
  <c r="P13" i="5"/>
  <c r="P11" i="5"/>
  <c r="M8" i="5"/>
  <c r="Q15" i="5" s="1"/>
  <c r="S3" i="14" l="1"/>
  <c r="S5" i="14"/>
  <c r="S5" i="13"/>
  <c r="S4" i="13"/>
  <c r="Q17" i="5"/>
  <c r="Q16" i="5"/>
  <c r="S4" i="14"/>
  <c r="S7" i="14" s="1"/>
  <c r="Q8" i="14" s="1"/>
  <c r="S8" i="14" s="1"/>
  <c r="S4" i="15"/>
  <c r="S5" i="15"/>
  <c r="S3" i="15"/>
  <c r="S7" i="15" s="1"/>
  <c r="Q8" i="15" s="1"/>
  <c r="S8" i="15" s="1"/>
  <c r="S3" i="13"/>
  <c r="S7" i="13" s="1"/>
  <c r="Q8" i="13" s="1"/>
  <c r="S8" i="13" s="1"/>
  <c r="S3" i="16"/>
  <c r="S7" i="16" s="1"/>
  <c r="Q8" i="16" s="1"/>
  <c r="S8" i="16" s="1"/>
  <c r="S7" i="17"/>
  <c r="S7" i="12"/>
  <c r="Q8" i="12" s="1"/>
  <c r="S8" i="12" s="1"/>
  <c r="Q20" i="5"/>
  <c r="Q19" i="5"/>
  <c r="Q14" i="5"/>
  <c r="Q11" i="5"/>
  <c r="Q18" i="5"/>
  <c r="Q12" i="5"/>
  <c r="Q13" i="5"/>
  <c r="Q8" i="17" l="1"/>
  <c r="S8" i="17" s="1"/>
  <c r="S4" i="5"/>
  <c r="C6" i="11" s="1"/>
  <c r="S5" i="5"/>
  <c r="C7" i="11" s="1"/>
  <c r="S3" i="5"/>
  <c r="C5" i="11" s="1"/>
  <c r="C9" i="11" l="1"/>
  <c r="D10" i="11" s="1"/>
  <c r="C10" i="11" s="1"/>
  <c r="S7" i="5"/>
  <c r="Q8" i="5" s="1"/>
  <c r="S8" i="5" s="1"/>
</calcChain>
</file>

<file path=xl/sharedStrings.xml><?xml version="1.0" encoding="utf-8"?>
<sst xmlns="http://schemas.openxmlformats.org/spreadsheetml/2006/main" count="1047" uniqueCount="188">
  <si>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</si>
  <si>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</si>
  <si>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</si>
  <si>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</si>
  <si>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</si>
  <si>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</si>
  <si>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</si>
  <si>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</si>
  <si>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</si>
  <si>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</si>
  <si>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</si>
  <si>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</si>
  <si>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</si>
  <si>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</si>
  <si>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</si>
  <si>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</si>
  <si>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</si>
  <si>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</si>
  <si>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</si>
  <si>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</si>
  <si>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</si>
  <si>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</si>
  <si>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</si>
  <si>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</si>
  <si>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</si>
  <si>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</si>
  <si>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</si>
  <si>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</si>
  <si>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</si>
  <si>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</si>
  <si>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</si>
  <si>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</si>
  <si>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</si>
  <si>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</si>
  <si>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</si>
  <si>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</si>
  <si>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</si>
  <si>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</si>
  <si>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</si>
  <si>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</si>
  <si>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</si>
  <si>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</si>
  <si>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</si>
  <si>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</si>
  <si>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</si>
  <si>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</si>
  <si>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Протокол школьного этапа всероссийской олимпиады школьников в 5 классах в 2019/2020 учебном году</t>
  </si>
  <si>
    <t>Протокол школьного этапа всероссийской олимпиады школьников в 6 классах в 2019/2020 учебном году</t>
  </si>
  <si>
    <t>Протокол школьного этапа всероссийской олимпиады школьников в 7 классах в 2019/2020 учебном году</t>
  </si>
  <si>
    <t>Протокол школьного этапа всероссийской олимпиады школьников в 8 классах в 2019/2020 учебном году</t>
  </si>
  <si>
    <t>Протокол школьного этапа всероссийской олимпиады школьников в 9 классах в 2019/2020 учебном году</t>
  </si>
  <si>
    <t>Протокол школьного этапа всероссийской олимпиады школьников в 10 классах в 2019/2020 учебном году</t>
  </si>
  <si>
    <t>Протокол школьного этапа всероссийской олимпиады школьников в 11 классах в 2019/2020 учебном году</t>
  </si>
  <si>
    <t>Информация о победителях и призерах по предмету</t>
  </si>
  <si>
    <t>муж</t>
  </si>
  <si>
    <t>РФ</t>
  </si>
  <si>
    <t>МБОУ "ООШ № 15"</t>
  </si>
  <si>
    <t>жен</t>
  </si>
  <si>
    <t>Александровна</t>
  </si>
  <si>
    <t>Габидуллин</t>
  </si>
  <si>
    <t>Денис</t>
  </si>
  <si>
    <t>Сергеевич</t>
  </si>
  <si>
    <t>Миникеев</t>
  </si>
  <si>
    <t>Ярослав</t>
  </si>
  <si>
    <t xml:space="preserve"> Радикович</t>
  </si>
  <si>
    <t>Куликов</t>
  </si>
  <si>
    <t>Кирилл</t>
  </si>
  <si>
    <t>Дмитриевич</t>
  </si>
  <si>
    <t>7А</t>
  </si>
  <si>
    <t>7Б</t>
  </si>
  <si>
    <t>Садыкова</t>
  </si>
  <si>
    <t>Ильдаровна</t>
  </si>
  <si>
    <t>8Б</t>
  </si>
  <si>
    <t>Руслановна</t>
  </si>
  <si>
    <t>Гильмутдинова Татьяна Александровна</t>
  </si>
  <si>
    <t>учитель</t>
  </si>
  <si>
    <t>9Б</t>
  </si>
  <si>
    <t>математика</t>
  </si>
  <si>
    <t xml:space="preserve">Ахметова </t>
  </si>
  <si>
    <t xml:space="preserve">Рената </t>
  </si>
  <si>
    <t>Рустамовна</t>
  </si>
  <si>
    <t>Муниципальное бюджетное общеобразовательное учреждение "Основная общеобразовательная школа №15" городского округа город Октябрьский Республики Башкортостан</t>
  </si>
  <si>
    <t>5А</t>
  </si>
  <si>
    <t>5-07</t>
  </si>
  <si>
    <t xml:space="preserve">Гареева </t>
  </si>
  <si>
    <t>Лилия</t>
  </si>
  <si>
    <t>Рамисовна</t>
  </si>
  <si>
    <t>5-08</t>
  </si>
  <si>
    <t>Давлетгареев</t>
  </si>
  <si>
    <t xml:space="preserve">Арслан </t>
  </si>
  <si>
    <t>Эдуардович</t>
  </si>
  <si>
    <t>5-05</t>
  </si>
  <si>
    <t>5Б</t>
  </si>
  <si>
    <t>Хамидуллин</t>
  </si>
  <si>
    <t xml:space="preserve"> Амир </t>
  </si>
  <si>
    <t>Вадимович</t>
  </si>
  <si>
    <t>5-04</t>
  </si>
  <si>
    <t xml:space="preserve">Саитова </t>
  </si>
  <si>
    <t>Тамилла</t>
  </si>
  <si>
    <t>Геннадьевна</t>
  </si>
  <si>
    <t>5-01</t>
  </si>
  <si>
    <t>6-01</t>
  </si>
  <si>
    <t>Михайлова</t>
  </si>
  <si>
    <t>Надежда</t>
  </si>
  <si>
    <t xml:space="preserve"> Павловна</t>
  </si>
  <si>
    <t>5-02</t>
  </si>
  <si>
    <t>Кушнарев</t>
  </si>
  <si>
    <t xml:space="preserve"> Георгий </t>
  </si>
  <si>
    <t>5-03</t>
  </si>
  <si>
    <t>Махсудова</t>
  </si>
  <si>
    <t>Омина</t>
  </si>
  <si>
    <t>Мухриддиновна</t>
  </si>
  <si>
    <t>5-09</t>
  </si>
  <si>
    <t>Сафаров</t>
  </si>
  <si>
    <t>Артур</t>
  </si>
  <si>
    <t>Радикович</t>
  </si>
  <si>
    <t>5-06</t>
  </si>
  <si>
    <t>Идиятуллин</t>
  </si>
  <si>
    <t xml:space="preserve">Эмиль </t>
  </si>
  <si>
    <t>Равилевич</t>
  </si>
  <si>
    <t xml:space="preserve">Кукова </t>
  </si>
  <si>
    <t xml:space="preserve">Полина </t>
  </si>
  <si>
    <t>Дмитриевна</t>
  </si>
  <si>
    <t xml:space="preserve">Насибуллина </t>
  </si>
  <si>
    <t xml:space="preserve"> Эльза </t>
  </si>
  <si>
    <t>Ильшатовна</t>
  </si>
  <si>
    <t>6А</t>
  </si>
  <si>
    <t>Ахметов</t>
  </si>
  <si>
    <t xml:space="preserve"> Вилдан </t>
  </si>
  <si>
    <t xml:space="preserve">   Айратович   </t>
  </si>
  <si>
    <t xml:space="preserve">Светлана </t>
  </si>
  <si>
    <t>6-02</t>
  </si>
  <si>
    <t>6-03</t>
  </si>
  <si>
    <t>6-04</t>
  </si>
  <si>
    <t>6-05</t>
  </si>
  <si>
    <t>6-06</t>
  </si>
  <si>
    <t>6-07</t>
  </si>
  <si>
    <t>6-08</t>
  </si>
  <si>
    <t>6-09</t>
  </si>
  <si>
    <t>6-10</t>
  </si>
  <si>
    <t>6-11</t>
  </si>
  <si>
    <t>6-12</t>
  </si>
  <si>
    <t>6-13</t>
  </si>
  <si>
    <t>Литовченко</t>
  </si>
  <si>
    <t>Виктория</t>
  </si>
  <si>
    <t>Тихонова</t>
  </si>
  <si>
    <t xml:space="preserve"> Арина </t>
  </si>
  <si>
    <t>Алексеевна</t>
  </si>
  <si>
    <t>Ворсина</t>
  </si>
  <si>
    <t>Елена</t>
  </si>
  <si>
    <t>Андреевна</t>
  </si>
  <si>
    <t>6Б</t>
  </si>
  <si>
    <t>Ивакина</t>
  </si>
  <si>
    <t>Полина</t>
  </si>
  <si>
    <t xml:space="preserve">Самсутдинова     </t>
  </si>
  <si>
    <t xml:space="preserve">Алия  </t>
  </si>
  <si>
    <t xml:space="preserve">  Азатовна</t>
  </si>
  <si>
    <t xml:space="preserve">Чан Ле </t>
  </si>
  <si>
    <t>Май Ли</t>
  </si>
  <si>
    <t>Функ</t>
  </si>
  <si>
    <t xml:space="preserve">Сергей </t>
  </si>
  <si>
    <t xml:space="preserve">Валиахметова   </t>
  </si>
  <si>
    <t xml:space="preserve"> Алина </t>
  </si>
  <si>
    <t>Степанова Ильсияр Марзавиевна</t>
  </si>
  <si>
    <t>Алтынбаева Залия Рафаэлевна</t>
  </si>
  <si>
    <t>uchastnik417</t>
  </si>
  <si>
    <t>uchastnik418</t>
  </si>
  <si>
    <t>uchastnik419</t>
  </si>
  <si>
    <t>uchastnik421</t>
  </si>
  <si>
    <t>участник</t>
  </si>
  <si>
    <t>uchastnik423</t>
  </si>
  <si>
    <t>uchastnik422</t>
  </si>
  <si>
    <t>uchastnik416</t>
  </si>
  <si>
    <t>uchastnik415</t>
  </si>
  <si>
    <t>uchastnik414</t>
  </si>
  <si>
    <t>uchastnik420</t>
  </si>
  <si>
    <t>А</t>
  </si>
  <si>
    <t>Р</t>
  </si>
  <si>
    <t>Д</t>
  </si>
  <si>
    <t>В</t>
  </si>
  <si>
    <t>И</t>
  </si>
  <si>
    <t>Л</t>
  </si>
  <si>
    <t>З</t>
  </si>
  <si>
    <t>Ш</t>
  </si>
  <si>
    <t>С</t>
  </si>
  <si>
    <t>Т</t>
  </si>
  <si>
    <t>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</si>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</sst>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&quot;.&quot;mm&quot;.&quot;yyyy"/>
    <numFmt numFmtId="165" formatCode="[$-419]General"/>
    <numFmt numFmtId="166" formatCode="0.0%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9" fontId="7" fillId="0" borderId="0" xfId="0" applyNumberFormat="1" applyFont="1" applyAlignment="1">
      <alignment vertical="center"/>
    </xf>
    <xf numFmtId="0" fontId="5" fillId="0" borderId="0" xfId="0" applyFont="1"/>
    <xf numFmtId="14" fontId="10" fillId="0" borderId="0" xfId="0" applyNumberFormat="1" applyFont="1"/>
    <xf numFmtId="49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left" vertical="center"/>
    </xf>
    <xf numFmtId="49" fontId="10" fillId="0" borderId="1" xfId="0" applyNumberFormat="1" applyFont="1" applyBorder="1" applyAlignment="1">
      <alignment horizontal="left" vertical="top"/>
    </xf>
    <xf numFmtId="0" fontId="10" fillId="0" borderId="1" xfId="0" applyFont="1" applyBorder="1"/>
    <xf numFmtId="14" fontId="10" fillId="0" borderId="1" xfId="0" applyNumberFormat="1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4" fontId="11" fillId="0" borderId="1" xfId="0" applyNumberFormat="1" applyFont="1" applyFill="1" applyBorder="1" applyAlignment="1">
      <alignment vertical="top"/>
    </xf>
    <xf numFmtId="14" fontId="10" fillId="0" borderId="1" xfId="0" applyNumberFormat="1" applyFont="1" applyFill="1" applyBorder="1" applyAlignment="1">
      <alignment vertical="top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13" fillId="0" borderId="1" xfId="0" applyFont="1" applyBorder="1"/>
    <xf numFmtId="0" fontId="11" fillId="0" borderId="1" xfId="0" applyFont="1" applyFill="1" applyBorder="1" applyAlignment="1">
      <alignment horizontal="center" vertical="top"/>
    </xf>
    <xf numFmtId="14" fontId="12" fillId="0" borderId="1" xfId="0" applyNumberFormat="1" applyFont="1" applyBorder="1"/>
    <xf numFmtId="49" fontId="11" fillId="0" borderId="1" xfId="0" applyNumberFormat="1" applyFont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2" fillId="0" borderId="1" xfId="3" applyBorder="1"/>
    <xf numFmtId="0" fontId="6" fillId="0" borderId="0" xfId="0" applyFont="1" applyAlignment="1">
      <alignment horizontal="center"/>
    </xf>
    <xf numFmtId="0" fontId="5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3" applyFont="1" applyBorder="1"/>
  </cellXfs>
  <cellStyles count="4">
    <cellStyle name="Акцент1" xfId="1" builtinId="29" customBuiltin="1"/>
    <cellStyle name="Обычный" xfId="0" builtinId="0"/>
    <cellStyle name="Обычный 2" xfId="3"/>
    <cellStyle name="Процентный" xfId="2" builtinId="5"/>
  </cellStyles>
  <dxfs count="23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70" zoomScale="90" zoomScaleNormal="90" workbookViewId="0">
      <selection activeCell="O33" sqref="O33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K1" zoomScaleNormal="100" workbookViewId="0">
      <selection activeCell="T19" sqref="T19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9</v>
      </c>
    </row>
    <row r="3" spans="1:25" x14ac:dyDescent="0.2">
      <c r="A3" s="31" t="s">
        <v>0</v>
      </c>
      <c r="B3" s="30"/>
      <c r="C3" s="31" t="s">
        <v>77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62" t="s">
        <v>56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9</v>
      </c>
    </row>
    <row r="6" spans="1:25" x14ac:dyDescent="0.2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43740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87" t="s">
        <v>34</v>
      </c>
      <c r="D8" s="87"/>
      <c r="E8" s="31">
        <v>35</v>
      </c>
      <c r="F8" s="9"/>
      <c r="G8" s="9"/>
      <c r="H8" s="9"/>
      <c r="I8" s="9"/>
      <c r="J8" s="9"/>
      <c r="K8" s="5" t="s">
        <v>16</v>
      </c>
      <c r="L8" s="4">
        <f>MAX(N11:N60)</f>
        <v>7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5">
      <c r="A11" s="6">
        <v>1</v>
      </c>
      <c r="B11" s="19" t="s">
        <v>15</v>
      </c>
      <c r="C11" s="60" t="s">
        <v>78</v>
      </c>
      <c r="D11" s="16" t="s">
        <v>79</v>
      </c>
      <c r="E11" s="16" t="s">
        <v>80</v>
      </c>
      <c r="F11" s="20" t="s">
        <v>57</v>
      </c>
      <c r="G11" s="65">
        <v>39450</v>
      </c>
      <c r="H11" s="28" t="s">
        <v>55</v>
      </c>
      <c r="I11" s="57" t="s">
        <v>26</v>
      </c>
      <c r="J11" s="66" t="s">
        <v>81</v>
      </c>
      <c r="K11" s="66" t="s">
        <v>56</v>
      </c>
      <c r="L11" s="20" t="s">
        <v>92</v>
      </c>
      <c r="M11" s="22" t="s">
        <v>83</v>
      </c>
      <c r="N11" s="23">
        <v>7</v>
      </c>
      <c r="O11" s="17">
        <f t="shared" ref="O11:O42" si="0">IF(N11="","",N11/$E$8)</f>
        <v>0.2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участник</v>
      </c>
      <c r="R11" s="62" t="s">
        <v>164</v>
      </c>
      <c r="S11" s="18" t="s">
        <v>75</v>
      </c>
    </row>
    <row r="12" spans="1:25" s="11" customFormat="1" ht="12.95" customHeight="1" x14ac:dyDescent="0.25">
      <c r="A12" s="6">
        <v>2</v>
      </c>
      <c r="B12" s="19" t="s">
        <v>15</v>
      </c>
      <c r="C12" s="60" t="s">
        <v>84</v>
      </c>
      <c r="D12" s="60" t="s">
        <v>85</v>
      </c>
      <c r="E12" s="60" t="s">
        <v>86</v>
      </c>
      <c r="F12" s="20" t="s">
        <v>57</v>
      </c>
      <c r="G12" s="61">
        <v>39515</v>
      </c>
      <c r="H12" s="28" t="s">
        <v>55</v>
      </c>
      <c r="I12" s="57" t="s">
        <v>26</v>
      </c>
      <c r="J12" s="66" t="s">
        <v>81</v>
      </c>
      <c r="K12" s="13" t="s">
        <v>56</v>
      </c>
      <c r="L12" s="20" t="s">
        <v>92</v>
      </c>
      <c r="M12" s="22" t="s">
        <v>87</v>
      </c>
      <c r="N12" s="23">
        <v>3</v>
      </c>
      <c r="O12" s="17">
        <f t="shared" si="0"/>
        <v>8.5714285714285715E-2</v>
      </c>
      <c r="P12" s="17">
        <f t="shared" si="1"/>
        <v>0.42857142857142855</v>
      </c>
      <c r="Q12" s="29" t="str">
        <f t="shared" si="2"/>
        <v>участник</v>
      </c>
      <c r="R12" s="13" t="s">
        <v>164</v>
      </c>
      <c r="S12" s="18" t="s">
        <v>75</v>
      </c>
    </row>
    <row r="13" spans="1:25" ht="15.75" x14ac:dyDescent="0.25">
      <c r="A13" s="6">
        <v>3</v>
      </c>
      <c r="B13" s="19" t="s">
        <v>15</v>
      </c>
      <c r="C13" s="60" t="s">
        <v>88</v>
      </c>
      <c r="D13" s="60" t="s">
        <v>89</v>
      </c>
      <c r="E13" s="60" t="s">
        <v>90</v>
      </c>
      <c r="F13" s="26" t="s">
        <v>54</v>
      </c>
      <c r="G13" s="61">
        <v>39449</v>
      </c>
      <c r="H13" s="28" t="s">
        <v>55</v>
      </c>
      <c r="I13" s="57" t="s">
        <v>26</v>
      </c>
      <c r="J13" s="66" t="s">
        <v>81</v>
      </c>
      <c r="K13" s="66" t="s">
        <v>56</v>
      </c>
      <c r="L13" s="26" t="s">
        <v>92</v>
      </c>
      <c r="M13" s="22" t="s">
        <v>91</v>
      </c>
      <c r="N13" s="23">
        <v>3</v>
      </c>
      <c r="O13" s="17">
        <f t="shared" si="0"/>
        <v>8.5714285714285715E-2</v>
      </c>
      <c r="P13" s="17">
        <f t="shared" si="1"/>
        <v>0.42857142857142855</v>
      </c>
      <c r="Q13" s="29" t="str">
        <f t="shared" si="2"/>
        <v>участник</v>
      </c>
      <c r="R13" s="13" t="s">
        <v>164</v>
      </c>
      <c r="S13" s="18" t="s">
        <v>75</v>
      </c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60" t="s">
        <v>93</v>
      </c>
      <c r="D14" s="60" t="s">
        <v>94</v>
      </c>
      <c r="E14" s="60" t="s">
        <v>95</v>
      </c>
      <c r="F14" s="20" t="s">
        <v>54</v>
      </c>
      <c r="G14" s="61">
        <v>39413</v>
      </c>
      <c r="H14" s="28" t="s">
        <v>55</v>
      </c>
      <c r="I14" s="57" t="s">
        <v>26</v>
      </c>
      <c r="J14" s="66" t="s">
        <v>81</v>
      </c>
      <c r="K14" s="66" t="s">
        <v>56</v>
      </c>
      <c r="L14" s="20" t="s">
        <v>82</v>
      </c>
      <c r="M14" s="22" t="s">
        <v>96</v>
      </c>
      <c r="N14" s="23">
        <v>3</v>
      </c>
      <c r="O14" s="17">
        <f t="shared" si="0"/>
        <v>8.5714285714285715E-2</v>
      </c>
      <c r="P14" s="17">
        <f t="shared" si="1"/>
        <v>0.42857142857142855</v>
      </c>
      <c r="Q14" s="29" t="str">
        <f t="shared" si="2"/>
        <v>участник</v>
      </c>
      <c r="R14" s="62" t="s">
        <v>163</v>
      </c>
      <c r="S14" s="18" t="s">
        <v>75</v>
      </c>
    </row>
    <row r="15" spans="1:25" ht="15.75" x14ac:dyDescent="0.25">
      <c r="A15" s="6">
        <v>5</v>
      </c>
      <c r="B15" s="19" t="s">
        <v>15</v>
      </c>
      <c r="C15" s="60" t="s">
        <v>97</v>
      </c>
      <c r="D15" s="60" t="s">
        <v>98</v>
      </c>
      <c r="E15" s="60" t="s">
        <v>99</v>
      </c>
      <c r="F15" s="20" t="s">
        <v>57</v>
      </c>
      <c r="G15" s="61">
        <v>39491</v>
      </c>
      <c r="H15" s="28" t="s">
        <v>55</v>
      </c>
      <c r="I15" s="28" t="s">
        <v>26</v>
      </c>
      <c r="J15" s="13" t="s">
        <v>81</v>
      </c>
      <c r="K15" s="13" t="s">
        <v>56</v>
      </c>
      <c r="L15" s="20" t="s">
        <v>82</v>
      </c>
      <c r="M15" s="22" t="s">
        <v>100</v>
      </c>
      <c r="N15" s="23">
        <v>5</v>
      </c>
      <c r="O15" s="17">
        <f t="shared" si="0"/>
        <v>0.14285714285714285</v>
      </c>
      <c r="P15" s="17">
        <f t="shared" si="1"/>
        <v>0.7142857142857143</v>
      </c>
      <c r="Q15" s="29" t="str">
        <f t="shared" si="2"/>
        <v>участник</v>
      </c>
      <c r="R15" s="13" t="s">
        <v>163</v>
      </c>
      <c r="S15" s="18" t="s">
        <v>75</v>
      </c>
    </row>
    <row r="16" spans="1:25" ht="15.75" x14ac:dyDescent="0.25">
      <c r="A16" s="6">
        <v>6</v>
      </c>
      <c r="B16" s="19" t="s">
        <v>15</v>
      </c>
      <c r="C16" s="60" t="s">
        <v>102</v>
      </c>
      <c r="D16" s="60" t="s">
        <v>103</v>
      </c>
      <c r="E16" s="60" t="s">
        <v>104</v>
      </c>
      <c r="F16" s="20" t="s">
        <v>57</v>
      </c>
      <c r="G16" s="61">
        <v>39640</v>
      </c>
      <c r="H16" s="57" t="s">
        <v>55</v>
      </c>
      <c r="I16" s="57" t="s">
        <v>26</v>
      </c>
      <c r="J16" s="62" t="s">
        <v>81</v>
      </c>
      <c r="K16" s="62" t="s">
        <v>56</v>
      </c>
      <c r="L16" s="20" t="s">
        <v>82</v>
      </c>
      <c r="M16" s="22" t="s">
        <v>105</v>
      </c>
      <c r="N16" s="23">
        <v>7</v>
      </c>
      <c r="O16" s="17">
        <f t="shared" si="0"/>
        <v>0.2</v>
      </c>
      <c r="P16" s="17">
        <f t="shared" si="1"/>
        <v>1</v>
      </c>
      <c r="Q16" s="29" t="str">
        <f t="shared" si="2"/>
        <v>участник</v>
      </c>
      <c r="R16" s="13" t="s">
        <v>163</v>
      </c>
      <c r="S16" s="18" t="s">
        <v>75</v>
      </c>
    </row>
    <row r="17" spans="1:19" ht="15.75" x14ac:dyDescent="0.25">
      <c r="A17" s="6">
        <v>7</v>
      </c>
      <c r="B17" s="19" t="s">
        <v>15</v>
      </c>
      <c r="C17" s="60" t="s">
        <v>106</v>
      </c>
      <c r="D17" s="60" t="s">
        <v>107</v>
      </c>
      <c r="E17" s="60" t="s">
        <v>67</v>
      </c>
      <c r="F17" s="20" t="s">
        <v>54</v>
      </c>
      <c r="G17" s="61">
        <v>39402</v>
      </c>
      <c r="H17" s="57" t="s">
        <v>55</v>
      </c>
      <c r="I17" s="57" t="s">
        <v>26</v>
      </c>
      <c r="J17" s="62" t="s">
        <v>81</v>
      </c>
      <c r="K17" s="62" t="s">
        <v>56</v>
      </c>
      <c r="L17" s="20" t="s">
        <v>82</v>
      </c>
      <c r="M17" s="22" t="s">
        <v>108</v>
      </c>
      <c r="N17" s="23">
        <v>7</v>
      </c>
      <c r="O17" s="17">
        <f t="shared" si="0"/>
        <v>0.2</v>
      </c>
      <c r="P17" s="17">
        <f t="shared" si="1"/>
        <v>1</v>
      </c>
      <c r="Q17" s="29" t="str">
        <f t="shared" si="2"/>
        <v>участник</v>
      </c>
      <c r="R17" s="13" t="s">
        <v>163</v>
      </c>
      <c r="S17" s="18" t="s">
        <v>75</v>
      </c>
    </row>
    <row r="18" spans="1:19" ht="15.75" x14ac:dyDescent="0.25">
      <c r="A18" s="6">
        <v>8</v>
      </c>
      <c r="B18" s="19" t="s">
        <v>15</v>
      </c>
      <c r="C18" s="60" t="s">
        <v>109</v>
      </c>
      <c r="D18" s="60" t="s">
        <v>110</v>
      </c>
      <c r="E18" s="60" t="s">
        <v>111</v>
      </c>
      <c r="F18" s="20" t="s">
        <v>57</v>
      </c>
      <c r="G18" s="61">
        <v>39676</v>
      </c>
      <c r="H18" s="57" t="s">
        <v>55</v>
      </c>
      <c r="I18" s="57" t="s">
        <v>26</v>
      </c>
      <c r="J18" s="62" t="s">
        <v>81</v>
      </c>
      <c r="K18" s="62" t="s">
        <v>56</v>
      </c>
      <c r="L18" s="20" t="s">
        <v>82</v>
      </c>
      <c r="M18" s="22" t="s">
        <v>112</v>
      </c>
      <c r="N18" s="23">
        <v>3</v>
      </c>
      <c r="O18" s="17">
        <f t="shared" si="0"/>
        <v>8.5714285714285715E-2</v>
      </c>
      <c r="P18" s="17">
        <f t="shared" si="1"/>
        <v>0.42857142857142855</v>
      </c>
      <c r="Q18" s="29" t="str">
        <f t="shared" si="2"/>
        <v>участник</v>
      </c>
      <c r="R18" s="13" t="s">
        <v>163</v>
      </c>
      <c r="S18" s="18" t="s">
        <v>75</v>
      </c>
    </row>
    <row r="19" spans="1:19" ht="15" x14ac:dyDescent="0.25">
      <c r="A19" s="6">
        <v>9</v>
      </c>
      <c r="B19" s="19" t="s">
        <v>15</v>
      </c>
      <c r="C19" s="70" t="s">
        <v>113</v>
      </c>
      <c r="D19" s="70" t="s">
        <v>114</v>
      </c>
      <c r="E19" s="70" t="s">
        <v>115</v>
      </c>
      <c r="F19" s="71" t="s">
        <v>54</v>
      </c>
      <c r="G19" s="24"/>
      <c r="H19" s="57" t="s">
        <v>55</v>
      </c>
      <c r="I19" s="57" t="s">
        <v>26</v>
      </c>
      <c r="J19" s="62" t="s">
        <v>81</v>
      </c>
      <c r="K19" s="62" t="s">
        <v>56</v>
      </c>
      <c r="L19" s="20" t="s">
        <v>92</v>
      </c>
      <c r="M19" s="22" t="s">
        <v>116</v>
      </c>
      <c r="N19" s="23">
        <v>0</v>
      </c>
      <c r="O19" s="17">
        <f t="shared" si="0"/>
        <v>0</v>
      </c>
      <c r="P19" s="17">
        <f t="shared" si="1"/>
        <v>0</v>
      </c>
      <c r="Q19" s="29" t="str">
        <f t="shared" si="2"/>
        <v>участник</v>
      </c>
      <c r="R19" s="13" t="s">
        <v>164</v>
      </c>
      <c r="S19" s="18" t="s">
        <v>75</v>
      </c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2" priority="4" stopIfTrue="1">
      <formula>ISBLANK(C3)</formula>
    </cfRule>
  </conditionalFormatting>
  <conditionalFormatting sqref="C7">
    <cfRule type="expression" dxfId="21" priority="2" stopIfTrue="1">
      <formula>ISBLANK(C7)</formula>
    </cfRule>
  </conditionalFormatting>
  <conditionalFormatting sqref="E8">
    <cfRule type="expression" dxfId="20" priority="1" stopIfTrue="1">
      <formula>ISBLANK(E8)</formula>
    </cfRule>
  </conditionalFormatting>
  <dataValidations count="3">
    <dataValidation type="list" allowBlank="1" showInputMessage="1" showErrorMessage="1" sqref="I15 I20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D11:E11 A3:A7 F7 E8 G3:G7 B10:G10 G11 A9 E5:E6 C9 C3 C5:C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C7" zoomScaleNormal="100" workbookViewId="0">
      <selection activeCell="R22" sqref="R22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6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13</v>
      </c>
    </row>
    <row r="3" spans="1:25" x14ac:dyDescent="0.2">
      <c r="A3" s="31" t="s">
        <v>0</v>
      </c>
      <c r="B3" s="30"/>
      <c r="C3" s="31" t="s">
        <v>77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62" t="s">
        <v>56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2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10</v>
      </c>
    </row>
    <row r="6" spans="1:25" x14ac:dyDescent="0.2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43740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0.23076923076923078</v>
      </c>
    </row>
    <row r="8" spans="1:25" x14ac:dyDescent="0.2">
      <c r="A8" s="9"/>
      <c r="B8" s="9"/>
      <c r="C8" s="87" t="s">
        <v>34</v>
      </c>
      <c r="D8" s="87"/>
      <c r="E8" s="31">
        <v>35</v>
      </c>
      <c r="F8" s="9"/>
      <c r="G8" s="9"/>
      <c r="H8" s="9"/>
      <c r="I8" s="9"/>
      <c r="J8" s="9"/>
      <c r="K8" s="5" t="s">
        <v>16</v>
      </c>
      <c r="L8" s="4">
        <f>MAX(N11:N60)</f>
        <v>21</v>
      </c>
      <c r="M8" s="38" t="str">
        <f>IF(L8*100/E8&gt;=50,"победитель","участник")</f>
        <v>победитель</v>
      </c>
      <c r="Q8" s="46">
        <f>S7-45%</f>
        <v>-0.21923076923076923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5">
      <c r="A11" s="6">
        <v>1</v>
      </c>
      <c r="B11" s="19" t="s">
        <v>15</v>
      </c>
      <c r="C11" s="60" t="s">
        <v>117</v>
      </c>
      <c r="D11" s="60" t="s">
        <v>118</v>
      </c>
      <c r="E11" s="60" t="s">
        <v>119</v>
      </c>
      <c r="F11" s="20" t="s">
        <v>54</v>
      </c>
      <c r="G11" s="61">
        <v>39178</v>
      </c>
      <c r="H11" s="28" t="s">
        <v>55</v>
      </c>
      <c r="I11" s="57" t="s">
        <v>26</v>
      </c>
      <c r="J11" s="66" t="s">
        <v>81</v>
      </c>
      <c r="K11" s="66" t="s">
        <v>56</v>
      </c>
      <c r="L11" s="20" t="s">
        <v>126</v>
      </c>
      <c r="M11" s="22" t="s">
        <v>101</v>
      </c>
      <c r="N11" s="23">
        <v>12</v>
      </c>
      <c r="O11" s="17">
        <f t="shared" ref="O11:O42" si="0">IF(N11="","",N11/$E$8)</f>
        <v>0.34285714285714286</v>
      </c>
      <c r="P11" s="17">
        <f t="shared" ref="P11:P42" si="1">IF(N11="","",N11/$L$8)</f>
        <v>0.5714285714285714</v>
      </c>
      <c r="Q11" s="29" t="str">
        <f t="shared" ref="Q11:Q42" si="2">IF(N11="","",IF($L$8=N11,$M$8,IF(O11&gt;=50%,"призер","участник")))</f>
        <v>участник</v>
      </c>
      <c r="R11" s="62" t="s">
        <v>163</v>
      </c>
      <c r="S11" s="18" t="s">
        <v>75</v>
      </c>
    </row>
    <row r="12" spans="1:25" s="11" customFormat="1" ht="12.95" customHeight="1" x14ac:dyDescent="0.25">
      <c r="A12" s="6">
        <v>2</v>
      </c>
      <c r="B12" s="19" t="s">
        <v>15</v>
      </c>
      <c r="C12" s="60" t="s">
        <v>120</v>
      </c>
      <c r="D12" s="16" t="s">
        <v>121</v>
      </c>
      <c r="E12" s="16" t="s">
        <v>122</v>
      </c>
      <c r="F12" s="20" t="s">
        <v>57</v>
      </c>
      <c r="G12" s="61">
        <v>39169</v>
      </c>
      <c r="H12" s="57" t="s">
        <v>55</v>
      </c>
      <c r="I12" s="57" t="s">
        <v>26</v>
      </c>
      <c r="J12" s="66" t="s">
        <v>81</v>
      </c>
      <c r="K12" s="66" t="s">
        <v>56</v>
      </c>
      <c r="L12" s="20" t="s">
        <v>126</v>
      </c>
      <c r="M12" s="22" t="s">
        <v>131</v>
      </c>
      <c r="N12" s="23">
        <v>11</v>
      </c>
      <c r="O12" s="17">
        <f t="shared" si="0"/>
        <v>0.31428571428571428</v>
      </c>
      <c r="P12" s="17">
        <f t="shared" si="1"/>
        <v>0.52380952380952384</v>
      </c>
      <c r="Q12" s="29" t="str">
        <f t="shared" si="2"/>
        <v>участник</v>
      </c>
      <c r="R12" s="13" t="s">
        <v>163</v>
      </c>
      <c r="S12" s="18" t="s">
        <v>75</v>
      </c>
    </row>
    <row r="13" spans="1:25" ht="15.75" x14ac:dyDescent="0.25">
      <c r="A13" s="6">
        <v>3</v>
      </c>
      <c r="B13" s="19" t="s">
        <v>15</v>
      </c>
      <c r="C13" s="60" t="s">
        <v>123</v>
      </c>
      <c r="D13" s="60" t="s">
        <v>124</v>
      </c>
      <c r="E13" s="60" t="s">
        <v>125</v>
      </c>
      <c r="F13" s="63" t="s">
        <v>57</v>
      </c>
      <c r="G13" s="61">
        <v>39496</v>
      </c>
      <c r="H13" s="57" t="s">
        <v>55</v>
      </c>
      <c r="I13" s="57" t="s">
        <v>26</v>
      </c>
      <c r="J13" s="66" t="s">
        <v>81</v>
      </c>
      <c r="K13" s="66" t="s">
        <v>56</v>
      </c>
      <c r="L13" s="26" t="s">
        <v>126</v>
      </c>
      <c r="M13" s="22" t="s">
        <v>132</v>
      </c>
      <c r="N13" s="23">
        <v>12</v>
      </c>
      <c r="O13" s="17">
        <f t="shared" si="0"/>
        <v>0.34285714285714286</v>
      </c>
      <c r="P13" s="17">
        <f t="shared" si="1"/>
        <v>0.5714285714285714</v>
      </c>
      <c r="Q13" s="29" t="str">
        <f t="shared" si="2"/>
        <v>участник</v>
      </c>
      <c r="R13" s="13" t="s">
        <v>163</v>
      </c>
      <c r="S13" s="18" t="s">
        <v>75</v>
      </c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60" t="s">
        <v>127</v>
      </c>
      <c r="D14" s="60" t="s">
        <v>128</v>
      </c>
      <c r="E14" s="60" t="s">
        <v>129</v>
      </c>
      <c r="F14" s="63" t="s">
        <v>54</v>
      </c>
      <c r="G14" s="61">
        <v>39121</v>
      </c>
      <c r="H14" s="57" t="s">
        <v>55</v>
      </c>
      <c r="I14" s="57" t="s">
        <v>26</v>
      </c>
      <c r="J14" s="66" t="s">
        <v>81</v>
      </c>
      <c r="K14" s="66" t="s">
        <v>56</v>
      </c>
      <c r="L14" s="20" t="s">
        <v>126</v>
      </c>
      <c r="M14" s="22" t="s">
        <v>133</v>
      </c>
      <c r="N14" s="23">
        <v>20</v>
      </c>
      <c r="O14" s="17">
        <f t="shared" si="0"/>
        <v>0.5714285714285714</v>
      </c>
      <c r="P14" s="17">
        <f t="shared" si="1"/>
        <v>0.95238095238095233</v>
      </c>
      <c r="Q14" s="29" t="str">
        <f t="shared" si="2"/>
        <v>призер</v>
      </c>
      <c r="R14" s="13" t="s">
        <v>163</v>
      </c>
      <c r="S14" s="18" t="s">
        <v>75</v>
      </c>
    </row>
    <row r="15" spans="1:25" ht="15.75" x14ac:dyDescent="0.25">
      <c r="A15" s="6">
        <v>5</v>
      </c>
      <c r="B15" s="19" t="s">
        <v>15</v>
      </c>
      <c r="C15" s="60" t="s">
        <v>70</v>
      </c>
      <c r="D15" s="60" t="s">
        <v>130</v>
      </c>
      <c r="E15" s="60" t="s">
        <v>71</v>
      </c>
      <c r="F15" s="63" t="s">
        <v>57</v>
      </c>
      <c r="G15" s="61">
        <v>38931</v>
      </c>
      <c r="H15" s="57" t="s">
        <v>55</v>
      </c>
      <c r="I15" s="57" t="s">
        <v>26</v>
      </c>
      <c r="J15" s="66" t="s">
        <v>81</v>
      </c>
      <c r="K15" s="66" t="s">
        <v>56</v>
      </c>
      <c r="L15" s="20" t="s">
        <v>126</v>
      </c>
      <c r="M15" s="22" t="s">
        <v>134</v>
      </c>
      <c r="N15" s="23">
        <v>12</v>
      </c>
      <c r="O15" s="17">
        <f t="shared" si="0"/>
        <v>0.34285714285714286</v>
      </c>
      <c r="P15" s="17">
        <f t="shared" si="1"/>
        <v>0.5714285714285714</v>
      </c>
      <c r="Q15" s="29" t="str">
        <f t="shared" si="2"/>
        <v>участник</v>
      </c>
      <c r="R15" s="13" t="s">
        <v>163</v>
      </c>
      <c r="S15" s="18" t="s">
        <v>75</v>
      </c>
    </row>
    <row r="16" spans="1:25" ht="15.75" x14ac:dyDescent="0.25">
      <c r="A16" s="6">
        <v>6</v>
      </c>
      <c r="B16" s="19" t="s">
        <v>15</v>
      </c>
      <c r="C16" s="60" t="s">
        <v>143</v>
      </c>
      <c r="D16" s="60" t="s">
        <v>144</v>
      </c>
      <c r="E16" s="60" t="s">
        <v>58</v>
      </c>
      <c r="F16" s="63" t="s">
        <v>57</v>
      </c>
      <c r="G16" s="61">
        <v>39253</v>
      </c>
      <c r="H16" s="57" t="s">
        <v>55</v>
      </c>
      <c r="I16" s="57" t="s">
        <v>26</v>
      </c>
      <c r="J16" s="66" t="s">
        <v>81</v>
      </c>
      <c r="K16" s="66" t="s">
        <v>56</v>
      </c>
      <c r="L16" s="20" t="s">
        <v>126</v>
      </c>
      <c r="M16" s="22" t="s">
        <v>135</v>
      </c>
      <c r="N16" s="23">
        <v>5</v>
      </c>
      <c r="O16" s="17">
        <f t="shared" si="0"/>
        <v>0.14285714285714285</v>
      </c>
      <c r="P16" s="17">
        <f t="shared" si="1"/>
        <v>0.23809523809523808</v>
      </c>
      <c r="Q16" s="29" t="str">
        <f t="shared" si="2"/>
        <v>участник</v>
      </c>
      <c r="R16" s="13" t="s">
        <v>163</v>
      </c>
      <c r="S16" s="18" t="s">
        <v>75</v>
      </c>
    </row>
    <row r="17" spans="1:19" ht="15.75" x14ac:dyDescent="0.25">
      <c r="A17" s="6">
        <v>7</v>
      </c>
      <c r="B17" s="19" t="s">
        <v>15</v>
      </c>
      <c r="C17" s="60" t="s">
        <v>145</v>
      </c>
      <c r="D17" s="60" t="s">
        <v>146</v>
      </c>
      <c r="E17" s="60" t="s">
        <v>147</v>
      </c>
      <c r="F17" s="63" t="s">
        <v>57</v>
      </c>
      <c r="G17" s="56">
        <v>39288</v>
      </c>
      <c r="H17" s="57" t="s">
        <v>55</v>
      </c>
      <c r="I17" s="57" t="s">
        <v>26</v>
      </c>
      <c r="J17" s="66" t="s">
        <v>81</v>
      </c>
      <c r="K17" s="66" t="s">
        <v>56</v>
      </c>
      <c r="L17" s="20" t="s">
        <v>151</v>
      </c>
      <c r="M17" s="22" t="s">
        <v>136</v>
      </c>
      <c r="N17" s="23">
        <v>14</v>
      </c>
      <c r="O17" s="17">
        <f t="shared" si="0"/>
        <v>0.4</v>
      </c>
      <c r="P17" s="17">
        <f t="shared" si="1"/>
        <v>0.66666666666666663</v>
      </c>
      <c r="Q17" s="29" t="str">
        <f t="shared" si="2"/>
        <v>участник</v>
      </c>
      <c r="R17" s="13" t="s">
        <v>164</v>
      </c>
      <c r="S17" s="18" t="s">
        <v>75</v>
      </c>
    </row>
    <row r="18" spans="1:19" ht="15.75" x14ac:dyDescent="0.25">
      <c r="A18" s="6">
        <v>8</v>
      </c>
      <c r="B18" s="19" t="s">
        <v>15</v>
      </c>
      <c r="C18" s="60" t="s">
        <v>148</v>
      </c>
      <c r="D18" s="60" t="s">
        <v>149</v>
      </c>
      <c r="E18" s="60" t="s">
        <v>150</v>
      </c>
      <c r="F18" s="63" t="s">
        <v>57</v>
      </c>
      <c r="G18" s="56">
        <v>39269</v>
      </c>
      <c r="H18" s="57" t="s">
        <v>55</v>
      </c>
      <c r="I18" s="57" t="s">
        <v>26</v>
      </c>
      <c r="J18" s="66" t="s">
        <v>81</v>
      </c>
      <c r="K18" s="66" t="s">
        <v>56</v>
      </c>
      <c r="L18" s="20" t="s">
        <v>151</v>
      </c>
      <c r="M18" s="22" t="s">
        <v>137</v>
      </c>
      <c r="N18" s="23">
        <v>7</v>
      </c>
      <c r="O18" s="17">
        <f t="shared" si="0"/>
        <v>0.2</v>
      </c>
      <c r="P18" s="17">
        <f t="shared" si="1"/>
        <v>0.33333333333333331</v>
      </c>
      <c r="Q18" s="29" t="str">
        <f t="shared" si="2"/>
        <v>участник</v>
      </c>
      <c r="R18" s="13" t="s">
        <v>164</v>
      </c>
      <c r="S18" s="18" t="s">
        <v>75</v>
      </c>
    </row>
    <row r="19" spans="1:19" ht="15.75" x14ac:dyDescent="0.25">
      <c r="A19" s="6">
        <v>9</v>
      </c>
      <c r="B19" s="19" t="s">
        <v>15</v>
      </c>
      <c r="C19" s="60" t="s">
        <v>152</v>
      </c>
      <c r="D19" s="60" t="s">
        <v>153</v>
      </c>
      <c r="E19" s="60" t="s">
        <v>147</v>
      </c>
      <c r="F19" s="63" t="s">
        <v>57</v>
      </c>
      <c r="G19" s="56">
        <v>39401</v>
      </c>
      <c r="H19" s="57" t="s">
        <v>55</v>
      </c>
      <c r="I19" s="57" t="s">
        <v>26</v>
      </c>
      <c r="J19" s="66" t="s">
        <v>81</v>
      </c>
      <c r="K19" s="66" t="s">
        <v>56</v>
      </c>
      <c r="L19" s="20" t="s">
        <v>151</v>
      </c>
      <c r="M19" s="22" t="s">
        <v>138</v>
      </c>
      <c r="N19" s="23">
        <v>21</v>
      </c>
      <c r="O19" s="17">
        <v>0.14000000000000001</v>
      </c>
      <c r="P19" s="17">
        <f t="shared" si="1"/>
        <v>1</v>
      </c>
      <c r="Q19" s="29" t="str">
        <f t="shared" si="2"/>
        <v>победитель</v>
      </c>
      <c r="R19" s="13" t="s">
        <v>164</v>
      </c>
      <c r="S19" s="18" t="s">
        <v>75</v>
      </c>
    </row>
    <row r="20" spans="1:19" ht="15.75" x14ac:dyDescent="0.25">
      <c r="A20" s="6">
        <v>10</v>
      </c>
      <c r="B20" s="19" t="s">
        <v>15</v>
      </c>
      <c r="C20" s="60" t="s">
        <v>154</v>
      </c>
      <c r="D20" s="60" t="s">
        <v>155</v>
      </c>
      <c r="E20" s="60" t="s">
        <v>156</v>
      </c>
      <c r="F20" s="63" t="s">
        <v>57</v>
      </c>
      <c r="G20" s="56">
        <v>39371</v>
      </c>
      <c r="H20" s="57" t="s">
        <v>55</v>
      </c>
      <c r="I20" s="57" t="s">
        <v>26</v>
      </c>
      <c r="J20" s="66" t="s">
        <v>81</v>
      </c>
      <c r="K20" s="66" t="s">
        <v>56</v>
      </c>
      <c r="L20" s="20" t="s">
        <v>151</v>
      </c>
      <c r="M20" s="22" t="s">
        <v>139</v>
      </c>
      <c r="N20" s="23">
        <v>14</v>
      </c>
      <c r="O20" s="17">
        <f t="shared" si="0"/>
        <v>0.4</v>
      </c>
      <c r="P20" s="17">
        <f t="shared" si="1"/>
        <v>0.66666666666666663</v>
      </c>
      <c r="Q20" s="29" t="str">
        <f t="shared" si="2"/>
        <v>участник</v>
      </c>
      <c r="R20" s="13" t="s">
        <v>164</v>
      </c>
      <c r="S20" s="18" t="s">
        <v>75</v>
      </c>
    </row>
    <row r="21" spans="1:19" ht="15.75" x14ac:dyDescent="0.25">
      <c r="A21" s="6">
        <v>11</v>
      </c>
      <c r="B21" s="19" t="s">
        <v>15</v>
      </c>
      <c r="C21" s="60" t="s">
        <v>157</v>
      </c>
      <c r="D21" s="60" t="s">
        <v>158</v>
      </c>
      <c r="E21" s="16"/>
      <c r="F21" s="63" t="s">
        <v>57</v>
      </c>
      <c r="G21" s="56">
        <v>39423</v>
      </c>
      <c r="H21" s="57" t="s">
        <v>55</v>
      </c>
      <c r="I21" s="57" t="s">
        <v>26</v>
      </c>
      <c r="J21" s="66" t="s">
        <v>81</v>
      </c>
      <c r="K21" s="66" t="s">
        <v>56</v>
      </c>
      <c r="L21" s="20" t="s">
        <v>151</v>
      </c>
      <c r="M21" s="22" t="s">
        <v>140</v>
      </c>
      <c r="N21" s="23">
        <v>20</v>
      </c>
      <c r="O21" s="17">
        <f t="shared" si="0"/>
        <v>0.5714285714285714</v>
      </c>
      <c r="P21" s="17">
        <f t="shared" si="1"/>
        <v>0.95238095238095233</v>
      </c>
      <c r="Q21" s="29" t="str">
        <f t="shared" si="2"/>
        <v>призер</v>
      </c>
      <c r="R21" s="13" t="s">
        <v>164</v>
      </c>
      <c r="S21" s="18" t="s">
        <v>75</v>
      </c>
    </row>
    <row r="22" spans="1:19" ht="15.75" x14ac:dyDescent="0.25">
      <c r="A22" s="6">
        <v>12</v>
      </c>
      <c r="B22" s="19" t="s">
        <v>15</v>
      </c>
      <c r="C22" s="60" t="s">
        <v>159</v>
      </c>
      <c r="D22" s="60" t="s">
        <v>160</v>
      </c>
      <c r="E22" s="60" t="s">
        <v>67</v>
      </c>
      <c r="F22" s="63" t="s">
        <v>54</v>
      </c>
      <c r="G22" s="56">
        <v>39342</v>
      </c>
      <c r="H22" s="57" t="s">
        <v>55</v>
      </c>
      <c r="I22" s="57" t="s">
        <v>26</v>
      </c>
      <c r="J22" s="66" t="s">
        <v>81</v>
      </c>
      <c r="K22" s="66" t="s">
        <v>56</v>
      </c>
      <c r="L22" s="20" t="s">
        <v>126</v>
      </c>
      <c r="M22" s="22" t="s">
        <v>141</v>
      </c>
      <c r="N22" s="23">
        <v>0</v>
      </c>
      <c r="O22" s="17">
        <f t="shared" si="0"/>
        <v>0</v>
      </c>
      <c r="P22" s="17">
        <f t="shared" si="1"/>
        <v>0</v>
      </c>
      <c r="Q22" s="29" t="str">
        <f t="shared" si="2"/>
        <v>участник</v>
      </c>
      <c r="R22" s="13" t="s">
        <v>164</v>
      </c>
      <c r="S22" s="18" t="s">
        <v>75</v>
      </c>
    </row>
    <row r="23" spans="1:19" ht="15.75" x14ac:dyDescent="0.25">
      <c r="A23" s="6">
        <v>13</v>
      </c>
      <c r="B23" s="19" t="s">
        <v>15</v>
      </c>
      <c r="C23" s="60" t="s">
        <v>161</v>
      </c>
      <c r="D23" s="60" t="s">
        <v>162</v>
      </c>
      <c r="E23" s="60" t="s">
        <v>73</v>
      </c>
      <c r="F23" s="63" t="s">
        <v>57</v>
      </c>
      <c r="G23" s="56">
        <v>39404</v>
      </c>
      <c r="H23" s="57" t="s">
        <v>55</v>
      </c>
      <c r="I23" s="57" t="s">
        <v>26</v>
      </c>
      <c r="J23" s="66" t="s">
        <v>81</v>
      </c>
      <c r="K23" s="66" t="s">
        <v>56</v>
      </c>
      <c r="L23" s="20" t="s">
        <v>151</v>
      </c>
      <c r="M23" s="22" t="s">
        <v>142</v>
      </c>
      <c r="N23" s="23">
        <v>0</v>
      </c>
      <c r="O23" s="17">
        <f t="shared" si="0"/>
        <v>0</v>
      </c>
      <c r="P23" s="17">
        <f t="shared" si="1"/>
        <v>0</v>
      </c>
      <c r="Q23" s="29" t="str">
        <f t="shared" si="2"/>
        <v>участник</v>
      </c>
      <c r="R23" s="13" t="s">
        <v>163</v>
      </c>
      <c r="S23" s="18" t="s">
        <v>75</v>
      </c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9" priority="4" stopIfTrue="1">
      <formula>ISBLANK(C3)</formula>
    </cfRule>
  </conditionalFormatting>
  <conditionalFormatting sqref="C7">
    <cfRule type="expression" dxfId="18" priority="2" stopIfTrue="1">
      <formula>ISBLANK(C7)</formula>
    </cfRule>
  </conditionalFormatting>
  <conditionalFormatting sqref="E8">
    <cfRule type="expression" dxfId="17" priority="1" stopIfTrue="1">
      <formula>ISBLANK(E8)</formula>
    </cfRule>
  </conditionalFormatting>
  <dataValidations count="3">
    <dataValidation allowBlank="1" showInputMessage="1" showErrorMessage="1" sqref="A9 A3:A7 F7 E8 G3:G7 B10:G10 C3 C5:C7 E5:E6 C9"/>
    <dataValidation type="list" allowBlank="1" showInputMessage="1" showErrorMessage="1" sqref="F11:F12 F24:F60">
      <formula1>$E$3:$E$4</formula1>
    </dataValidation>
    <dataValidation type="list" allowBlank="1" showInputMessage="1" showErrorMessage="1" sqref="I24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M13" sqref="M13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48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3</v>
      </c>
    </row>
    <row r="3" spans="1:25" x14ac:dyDescent="0.2">
      <c r="A3" s="31" t="s">
        <v>0</v>
      </c>
      <c r="B3" s="30"/>
      <c r="C3" s="31" t="s">
        <v>77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58" t="s">
        <v>56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 x14ac:dyDescent="0.2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43740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87" t="s">
        <v>34</v>
      </c>
      <c r="D8" s="87"/>
      <c r="E8" s="31">
        <v>35</v>
      </c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5">
      <c r="A11" s="6">
        <v>1</v>
      </c>
      <c r="B11" s="19" t="s">
        <v>15</v>
      </c>
      <c r="C11" s="59" t="s">
        <v>62</v>
      </c>
      <c r="D11" s="60" t="s">
        <v>63</v>
      </c>
      <c r="E11" s="60" t="s">
        <v>64</v>
      </c>
      <c r="F11" s="20" t="s">
        <v>54</v>
      </c>
      <c r="G11" s="61">
        <v>39003</v>
      </c>
      <c r="H11" s="57" t="s">
        <v>55</v>
      </c>
      <c r="I11" s="57" t="s">
        <v>26</v>
      </c>
      <c r="J11" s="66" t="s">
        <v>81</v>
      </c>
      <c r="K11" s="66" t="s">
        <v>56</v>
      </c>
      <c r="L11" s="20" t="s">
        <v>69</v>
      </c>
      <c r="M11" s="82" t="s">
        <v>172</v>
      </c>
      <c r="N11" s="23">
        <v>0</v>
      </c>
      <c r="O11" s="17">
        <f>IF(N11="","",N11/$E$8)</f>
        <v>0</v>
      </c>
      <c r="P11" s="17" t="e">
        <f>IF(N11="","",N11/$L$8)</f>
        <v>#DIV/0!</v>
      </c>
      <c r="Q11" s="29" t="str">
        <f>IF(N11="","",IF($L$8=N11,$M$8,IF(O11&gt;=50%,"призер","участник")))</f>
        <v>участник</v>
      </c>
      <c r="R11" s="62" t="s">
        <v>74</v>
      </c>
      <c r="S11" s="63" t="s">
        <v>75</v>
      </c>
    </row>
    <row r="12" spans="1:25" s="11" customFormat="1" ht="12.95" customHeight="1" x14ac:dyDescent="0.25">
      <c r="A12" s="6">
        <v>2</v>
      </c>
      <c r="B12" s="19" t="s">
        <v>15</v>
      </c>
      <c r="C12" s="59" t="s">
        <v>59</v>
      </c>
      <c r="D12" s="60" t="s">
        <v>60</v>
      </c>
      <c r="E12" s="60" t="s">
        <v>61</v>
      </c>
      <c r="F12" s="63" t="s">
        <v>54</v>
      </c>
      <c r="G12" s="61">
        <v>38792</v>
      </c>
      <c r="H12" s="57" t="s">
        <v>55</v>
      </c>
      <c r="I12" s="57" t="s">
        <v>26</v>
      </c>
      <c r="J12" s="66" t="s">
        <v>81</v>
      </c>
      <c r="K12" s="66" t="s">
        <v>56</v>
      </c>
      <c r="L12" s="20" t="s">
        <v>69</v>
      </c>
      <c r="M12" s="83" t="s">
        <v>173</v>
      </c>
      <c r="N12" s="23">
        <v>0</v>
      </c>
      <c r="O12" s="17">
        <f>IF(N12="","",N12/$E$8)</f>
        <v>0</v>
      </c>
      <c r="P12" s="17" t="e">
        <f>IF(N12="","",N12/$L$8)</f>
        <v>#DIV/0!</v>
      </c>
      <c r="Q12" s="29" t="str">
        <f>IF(N12="","",IF($L$8=N12,$M$8,IF(O12&gt;=50%,"призер","участник")))</f>
        <v>участник</v>
      </c>
      <c r="R12" s="62" t="s">
        <v>74</v>
      </c>
      <c r="S12" s="63" t="s">
        <v>75</v>
      </c>
    </row>
    <row r="13" spans="1:25" ht="15.75" x14ac:dyDescent="0.25">
      <c r="A13" s="6">
        <v>3</v>
      </c>
      <c r="B13" s="19" t="s">
        <v>15</v>
      </c>
      <c r="C13" s="60" t="s">
        <v>65</v>
      </c>
      <c r="D13" s="60" t="s">
        <v>66</v>
      </c>
      <c r="E13" s="60" t="s">
        <v>67</v>
      </c>
      <c r="F13" s="20" t="s">
        <v>54</v>
      </c>
      <c r="G13" s="61">
        <v>38860</v>
      </c>
      <c r="H13" s="57" t="s">
        <v>55</v>
      </c>
      <c r="I13" s="57" t="s">
        <v>26</v>
      </c>
      <c r="J13" s="66" t="s">
        <v>81</v>
      </c>
      <c r="K13" s="66" t="s">
        <v>56</v>
      </c>
      <c r="L13" s="20" t="s">
        <v>68</v>
      </c>
      <c r="M13" s="84" t="s">
        <v>174</v>
      </c>
      <c r="N13" s="23">
        <v>0</v>
      </c>
      <c r="O13" s="17">
        <f>IF(N13="","",N13/$E$8)</f>
        <v>0</v>
      </c>
      <c r="P13" s="17" t="e">
        <f>IF(N13="","",N13/$L$8)</f>
        <v>#DIV/0!</v>
      </c>
      <c r="Q13" s="29" t="str">
        <f>IF(N13="","",IF($L$8=N13,$M$8,IF(O13&gt;=50%,"призер","участник")))</f>
        <v>участник</v>
      </c>
      <c r="R13" s="62" t="s">
        <v>74</v>
      </c>
      <c r="S13" s="63" t="s">
        <v>75</v>
      </c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60"/>
      <c r="D14" s="60"/>
      <c r="E14" s="60"/>
      <c r="F14" s="20"/>
      <c r="G14" s="61"/>
      <c r="H14" s="57"/>
      <c r="I14" s="57"/>
      <c r="J14" s="66"/>
      <c r="K14" s="66"/>
      <c r="L14" s="20"/>
      <c r="M14" s="22"/>
      <c r="N14" s="23"/>
      <c r="O14" s="17"/>
      <c r="P14" s="17"/>
      <c r="Q14" s="29"/>
      <c r="R14" s="62"/>
      <c r="S14" s="63"/>
    </row>
    <row r="15" spans="1:25" ht="15.75" x14ac:dyDescent="0.25">
      <c r="A15" s="6">
        <v>5</v>
      </c>
      <c r="B15" s="19" t="s">
        <v>15</v>
      </c>
      <c r="C15" s="60"/>
      <c r="D15" s="60"/>
      <c r="E15" s="60"/>
      <c r="F15" s="20"/>
      <c r="G15" s="61"/>
      <c r="H15" s="57"/>
      <c r="I15" s="57"/>
      <c r="J15" s="66"/>
      <c r="K15" s="66"/>
      <c r="L15" s="20"/>
      <c r="M15" s="22"/>
      <c r="N15" s="23"/>
      <c r="O15" s="17"/>
      <c r="P15" s="17"/>
      <c r="Q15" s="29"/>
      <c r="R15" s="62"/>
      <c r="S15" s="63"/>
    </row>
    <row r="16" spans="1:25" ht="15.75" x14ac:dyDescent="0.25">
      <c r="A16" s="6">
        <v>6</v>
      </c>
      <c r="B16" s="19" t="s">
        <v>15</v>
      </c>
      <c r="C16" s="60"/>
      <c r="D16" s="60"/>
      <c r="E16" s="60"/>
      <c r="F16" s="20"/>
      <c r="G16" s="61"/>
      <c r="H16" s="57"/>
      <c r="I16" s="57"/>
      <c r="J16" s="66"/>
      <c r="K16" s="66"/>
      <c r="L16" s="20"/>
      <c r="M16" s="22"/>
      <c r="N16" s="23"/>
      <c r="O16" s="17"/>
      <c r="P16" s="17"/>
      <c r="Q16" s="29"/>
      <c r="R16" s="62"/>
      <c r="S16" s="63"/>
    </row>
    <row r="17" spans="1:19" x14ac:dyDescent="0.2">
      <c r="A17" s="6">
        <v>7</v>
      </c>
      <c r="B17" s="19" t="s">
        <v>15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</row>
    <row r="18" spans="1:19" x14ac:dyDescent="0.2">
      <c r="A18" s="6">
        <v>8</v>
      </c>
      <c r="B18" s="19" t="s">
        <v>15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</row>
    <row r="19" spans="1:19" x14ac:dyDescent="0.2">
      <c r="A19" s="6">
        <v>9</v>
      </c>
      <c r="B19" s="19" t="s">
        <v>15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</row>
    <row r="20" spans="1:19" ht="15.75" x14ac:dyDescent="0.25">
      <c r="A20" s="6">
        <v>10</v>
      </c>
      <c r="B20" s="19" t="s">
        <v>15</v>
      </c>
      <c r="C20" s="60"/>
      <c r="D20" s="60"/>
      <c r="E20" s="60"/>
      <c r="F20" s="20"/>
      <c r="G20" s="61"/>
      <c r="H20" s="28"/>
      <c r="I20" s="28"/>
      <c r="J20" s="66"/>
      <c r="K20" s="66"/>
      <c r="L20" s="20"/>
      <c r="M20" s="22"/>
      <c r="N20" s="23"/>
      <c r="O20" s="17"/>
      <c r="P20" s="17"/>
      <c r="Q20" s="29"/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ref="O21:O42" si="0">IF(N21="","",N21/$E$8)</f>
        <v/>
      </c>
      <c r="P21" s="17" t="str">
        <f t="shared" ref="P21:P42" si="1">IF(N21="","",N21/$L$8)</f>
        <v/>
      </c>
      <c r="Q21" s="29" t="str">
        <f t="shared" ref="Q21:Q42" si="2">IF(N21="","",IF($L$8=N21,$M$8,IF(O21&gt;=50%,"призер","участник")))</f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20:O60 O11:O18" name="Диапазон1_3_1"/>
    <protectedRange sqref="P20:P60 P11:P18" name="Диапазон1_1_1_1"/>
    <protectedRange sqref="Q20:Q60 Q11:Q18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6" priority="4" stopIfTrue="1">
      <formula>ISBLANK(C3)</formula>
    </cfRule>
  </conditionalFormatting>
  <conditionalFormatting sqref="C7">
    <cfRule type="expression" dxfId="15" priority="2" stopIfTrue="1">
      <formula>ISBLANK(C7)</formula>
    </cfRule>
  </conditionalFormatting>
  <conditionalFormatting sqref="E8">
    <cfRule type="expression" dxfId="14" priority="1" stopIfTrue="1">
      <formula>ISBLANK(E8)</formula>
    </cfRule>
  </conditionalFormatting>
  <dataValidations count="3">
    <dataValidation allowBlank="1" showInputMessage="1" showErrorMessage="1" sqref="E5:E6 A3:A7 F7 E8 G3:G7 B10:G10 C9 A9 C3 C5:C7"/>
    <dataValidation type="list" allowBlank="1" showInputMessage="1" showErrorMessage="1" sqref="I20:I60">
      <formula1>$F$3:$F$4</formula1>
    </dataValidation>
    <dataValidation type="list" allowBlank="1" showInputMessage="1" showErrorMessage="1" sqref="F20:F60 F11 F13:F16">
      <formula1>$E$3:$E$4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topLeftCell="A7" zoomScaleNormal="100" workbookViewId="0">
      <selection activeCell="G20" sqref="G20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77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58" t="s">
        <v>56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5</v>
      </c>
    </row>
    <row r="6" spans="1:25" x14ac:dyDescent="0.2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43740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87" t="s">
        <v>34</v>
      </c>
      <c r="D8" s="87"/>
      <c r="E8" s="31">
        <v>35</v>
      </c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5">
      <c r="A11" s="6">
        <v>1</v>
      </c>
      <c r="B11" s="19" t="s">
        <v>15</v>
      </c>
      <c r="C11" s="60" t="s">
        <v>180</v>
      </c>
      <c r="D11" s="60" t="s">
        <v>179</v>
      </c>
      <c r="E11" s="60" t="s">
        <v>178</v>
      </c>
      <c r="F11" s="20" t="s">
        <v>54</v>
      </c>
      <c r="G11" s="61">
        <v>38603</v>
      </c>
      <c r="H11" s="57" t="s">
        <v>55</v>
      </c>
      <c r="I11" s="57" t="s">
        <v>26</v>
      </c>
      <c r="J11" s="66" t="s">
        <v>81</v>
      </c>
      <c r="K11" s="66" t="s">
        <v>56</v>
      </c>
      <c r="L11" s="20" t="s">
        <v>72</v>
      </c>
      <c r="M11" s="79" t="s">
        <v>168</v>
      </c>
      <c r="N11" s="23">
        <v>0</v>
      </c>
      <c r="O11" s="17">
        <f>IF(N11="","",N11/$E$8)</f>
        <v>0</v>
      </c>
      <c r="P11" s="17" t="e">
        <f>IF(N11="","",N11/$L$8)</f>
        <v>#DIV/0!</v>
      </c>
      <c r="Q11" s="29" t="str">
        <f>IF(N11="","",IF($L$8=N11,$M$8,IF(O11&gt;=50%,"призер","участник")))</f>
        <v>участник</v>
      </c>
      <c r="R11" s="13" t="s">
        <v>74</v>
      </c>
      <c r="S11" s="18" t="s">
        <v>75</v>
      </c>
    </row>
    <row r="12" spans="1:25" s="11" customFormat="1" ht="12.95" customHeight="1" x14ac:dyDescent="0.25">
      <c r="A12" s="6">
        <v>2</v>
      </c>
      <c r="B12" s="19" t="s">
        <v>15</v>
      </c>
      <c r="C12" s="60" t="s">
        <v>181</v>
      </c>
      <c r="D12" s="60" t="s">
        <v>184</v>
      </c>
      <c r="E12" s="60" t="s">
        <v>178</v>
      </c>
      <c r="F12" s="18" t="s">
        <v>57</v>
      </c>
      <c r="G12" s="61">
        <v>38590</v>
      </c>
      <c r="H12" s="57" t="s">
        <v>55</v>
      </c>
      <c r="I12" s="57" t="s">
        <v>26</v>
      </c>
      <c r="J12" s="66" t="s">
        <v>81</v>
      </c>
      <c r="K12" s="66" t="s">
        <v>56</v>
      </c>
      <c r="L12" s="20" t="s">
        <v>72</v>
      </c>
      <c r="M12" s="78" t="s">
        <v>167</v>
      </c>
      <c r="N12" s="23">
        <v>0</v>
      </c>
      <c r="O12" s="17">
        <v>0</v>
      </c>
      <c r="P12" s="17"/>
      <c r="Q12" s="29" t="s">
        <v>169</v>
      </c>
      <c r="R12" s="13" t="s">
        <v>74</v>
      </c>
      <c r="S12" s="63" t="s">
        <v>75</v>
      </c>
    </row>
    <row r="13" spans="1:25" ht="15.75" x14ac:dyDescent="0.25">
      <c r="A13" s="6">
        <v>3</v>
      </c>
      <c r="B13" s="19" t="s">
        <v>15</v>
      </c>
      <c r="C13" s="60" t="s">
        <v>182</v>
      </c>
      <c r="D13" s="60" t="s">
        <v>176</v>
      </c>
      <c r="E13" s="60" t="s">
        <v>187</v>
      </c>
      <c r="F13" s="68" t="s">
        <v>54</v>
      </c>
      <c r="G13" s="61">
        <v>38405</v>
      </c>
      <c r="H13" s="57" t="s">
        <v>55</v>
      </c>
      <c r="I13" s="57" t="s">
        <v>26</v>
      </c>
      <c r="J13" s="66" t="s">
        <v>81</v>
      </c>
      <c r="K13" s="66" t="s">
        <v>56</v>
      </c>
      <c r="L13" s="20" t="s">
        <v>72</v>
      </c>
      <c r="M13" s="77" t="s">
        <v>166</v>
      </c>
      <c r="N13" s="23">
        <v>0</v>
      </c>
      <c r="O13" s="17">
        <f t="shared" ref="O13" si="0">IF(N13="","",N13/$E$8)</f>
        <v>0</v>
      </c>
      <c r="P13" s="17" t="e">
        <f t="shared" ref="P13" si="1">IF(N13="","",N13/$L$8)</f>
        <v>#DIV/0!</v>
      </c>
      <c r="Q13" s="29" t="str">
        <f t="shared" ref="Q13" si="2">IF(N13="","",IF($L$8=N13,$M$8,IF(O13&gt;=50%,"призер","участник")))</f>
        <v>участник</v>
      </c>
      <c r="R13" s="13" t="s">
        <v>74</v>
      </c>
      <c r="S13" s="18" t="s">
        <v>75</v>
      </c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60" t="s">
        <v>179</v>
      </c>
      <c r="D14" s="60" t="s">
        <v>185</v>
      </c>
      <c r="E14" s="60"/>
      <c r="F14" s="20" t="s">
        <v>54</v>
      </c>
      <c r="G14" s="61">
        <v>38747</v>
      </c>
      <c r="H14" s="57" t="s">
        <v>55</v>
      </c>
      <c r="I14" s="57" t="s">
        <v>26</v>
      </c>
      <c r="J14" s="66" t="s">
        <v>81</v>
      </c>
      <c r="K14" s="66" t="s">
        <v>56</v>
      </c>
      <c r="L14" s="20" t="s">
        <v>72</v>
      </c>
      <c r="M14" s="76" t="s">
        <v>165</v>
      </c>
      <c r="N14" s="23">
        <v>0</v>
      </c>
      <c r="O14" s="17">
        <v>0</v>
      </c>
      <c r="P14" s="17"/>
      <c r="Q14" s="29" t="s">
        <v>169</v>
      </c>
      <c r="R14" s="13" t="s">
        <v>74</v>
      </c>
      <c r="S14" s="63" t="s">
        <v>75</v>
      </c>
    </row>
    <row r="15" spans="1:25" ht="15.75" x14ac:dyDescent="0.25">
      <c r="A15" s="6">
        <v>5</v>
      </c>
      <c r="B15" s="19" t="s">
        <v>15</v>
      </c>
      <c r="C15" s="92" t="s">
        <v>183</v>
      </c>
      <c r="D15" s="60" t="s">
        <v>186</v>
      </c>
      <c r="E15" s="60" t="s">
        <v>176</v>
      </c>
      <c r="F15" s="20" t="s">
        <v>54</v>
      </c>
      <c r="G15" s="56">
        <v>38532</v>
      </c>
      <c r="H15" s="57" t="s">
        <v>55</v>
      </c>
      <c r="I15" s="57" t="s">
        <v>26</v>
      </c>
      <c r="J15" s="66" t="s">
        <v>81</v>
      </c>
      <c r="K15" s="66" t="s">
        <v>56</v>
      </c>
      <c r="L15" s="20" t="s">
        <v>72</v>
      </c>
      <c r="M15" s="85" t="s">
        <v>175</v>
      </c>
      <c r="N15" s="23">
        <v>0</v>
      </c>
      <c r="O15" s="17">
        <v>0</v>
      </c>
      <c r="P15" s="17"/>
      <c r="Q15" s="29" t="s">
        <v>169</v>
      </c>
      <c r="R15" s="13" t="s">
        <v>74</v>
      </c>
      <c r="S15" s="18" t="s">
        <v>75</v>
      </c>
    </row>
    <row r="16" spans="1:25" ht="15.75" x14ac:dyDescent="0.25">
      <c r="A16" s="6">
        <v>6</v>
      </c>
      <c r="B16" s="19" t="s">
        <v>15</v>
      </c>
      <c r="C16" s="60"/>
      <c r="D16" s="60"/>
      <c r="E16" s="67"/>
      <c r="F16" s="63"/>
      <c r="G16" s="61"/>
      <c r="H16" s="57"/>
      <c r="I16" s="57"/>
      <c r="J16" s="66"/>
      <c r="K16" s="66"/>
      <c r="L16" s="20"/>
      <c r="M16" s="22"/>
      <c r="N16" s="23"/>
      <c r="O16" s="17"/>
      <c r="P16" s="17"/>
      <c r="Q16" s="29"/>
      <c r="R16" s="13"/>
      <c r="S16" s="18"/>
    </row>
    <row r="17" spans="1:19" ht="15.75" x14ac:dyDescent="0.25">
      <c r="A17" s="6">
        <v>7</v>
      </c>
      <c r="B17" s="19" t="s">
        <v>15</v>
      </c>
      <c r="C17" s="60"/>
      <c r="D17" s="60"/>
      <c r="E17" s="60"/>
      <c r="F17" s="20"/>
      <c r="G17" s="61"/>
      <c r="H17" s="57"/>
      <c r="I17" s="57"/>
      <c r="J17" s="66"/>
      <c r="K17" s="66"/>
      <c r="L17" s="20"/>
      <c r="M17" s="22"/>
      <c r="N17" s="23"/>
      <c r="O17" s="17"/>
      <c r="P17" s="17"/>
      <c r="Q17" s="29"/>
      <c r="R17" s="13"/>
      <c r="S17" s="18"/>
    </row>
    <row r="18" spans="1:19" x14ac:dyDescent="0.2">
      <c r="A18" s="6">
        <v>8</v>
      </c>
      <c r="B18" s="19" t="s">
        <v>15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</row>
    <row r="19" spans="1:19" ht="15.75" x14ac:dyDescent="0.25">
      <c r="A19" s="6">
        <v>9</v>
      </c>
      <c r="B19" s="19" t="s">
        <v>15</v>
      </c>
      <c r="C19" s="60"/>
      <c r="D19" s="60"/>
      <c r="E19" s="60"/>
      <c r="F19" s="68"/>
      <c r="G19" s="61"/>
      <c r="H19" s="57"/>
      <c r="I19" s="57"/>
      <c r="J19" s="66"/>
      <c r="K19" s="66"/>
      <c r="L19" s="20"/>
      <c r="M19" s="22"/>
      <c r="N19" s="23"/>
      <c r="O19" s="17"/>
      <c r="P19" s="17"/>
      <c r="Q19" s="29"/>
      <c r="R19" s="13"/>
      <c r="S19" s="18"/>
    </row>
    <row r="20" spans="1:19" ht="15.75" x14ac:dyDescent="0.25">
      <c r="A20" s="6">
        <v>10</v>
      </c>
      <c r="B20" s="19" t="s">
        <v>15</v>
      </c>
      <c r="C20" s="60"/>
      <c r="D20" s="60"/>
      <c r="E20" s="60"/>
      <c r="F20" s="20"/>
      <c r="G20" s="61"/>
      <c r="H20" s="57"/>
      <c r="I20" s="57"/>
      <c r="J20" s="66"/>
      <c r="K20" s="66"/>
      <c r="L20" s="20"/>
      <c r="M20" s="22"/>
      <c r="N20" s="23"/>
      <c r="O20" s="17"/>
      <c r="P20" s="17"/>
      <c r="Q20" s="29"/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ref="O21:O42" si="3">IF(N21="","",N21/$E$8)</f>
        <v/>
      </c>
      <c r="P21" s="17" t="str">
        <f t="shared" ref="P21:P42" si="4">IF(N21="","",N21/$L$8)</f>
        <v/>
      </c>
      <c r="Q21" s="29" t="str">
        <f t="shared" ref="Q21:Q42" si="5">IF(N21="","",IF($L$8=N21,$M$8,IF(O21&gt;=50%,"призер","участник")))</f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3"/>
        <v/>
      </c>
      <c r="P22" s="17" t="str">
        <f t="shared" si="4"/>
        <v/>
      </c>
      <c r="Q22" s="29" t="str">
        <f t="shared" si="5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3"/>
        <v/>
      </c>
      <c r="P23" s="17" t="str">
        <f t="shared" si="4"/>
        <v/>
      </c>
      <c r="Q23" s="29" t="str">
        <f t="shared" si="5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3"/>
        <v/>
      </c>
      <c r="P24" s="17" t="str">
        <f t="shared" si="4"/>
        <v/>
      </c>
      <c r="Q24" s="29" t="str">
        <f t="shared" si="5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3"/>
        <v/>
      </c>
      <c r="P25" s="17" t="str">
        <f t="shared" si="4"/>
        <v/>
      </c>
      <c r="Q25" s="29" t="str">
        <f t="shared" si="5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3"/>
        <v/>
      </c>
      <c r="P26" s="17" t="str">
        <f t="shared" si="4"/>
        <v/>
      </c>
      <c r="Q26" s="29" t="str">
        <f t="shared" si="5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3"/>
        <v/>
      </c>
      <c r="P27" s="17" t="str">
        <f t="shared" si="4"/>
        <v/>
      </c>
      <c r="Q27" s="29" t="str">
        <f t="shared" si="5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3"/>
        <v/>
      </c>
      <c r="P28" s="17" t="str">
        <f t="shared" si="4"/>
        <v/>
      </c>
      <c r="Q28" s="29" t="str">
        <f t="shared" si="5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3"/>
        <v/>
      </c>
      <c r="P29" s="17" t="str">
        <f t="shared" si="4"/>
        <v/>
      </c>
      <c r="Q29" s="29" t="str">
        <f t="shared" si="5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3"/>
        <v/>
      </c>
      <c r="P30" s="17" t="str">
        <f t="shared" si="4"/>
        <v/>
      </c>
      <c r="Q30" s="29" t="str">
        <f t="shared" si="5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3"/>
        <v/>
      </c>
      <c r="P31" s="17" t="str">
        <f t="shared" si="4"/>
        <v/>
      </c>
      <c r="Q31" s="29" t="str">
        <f t="shared" si="5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3"/>
        <v/>
      </c>
      <c r="P32" s="17" t="str">
        <f t="shared" si="4"/>
        <v/>
      </c>
      <c r="Q32" s="29" t="str">
        <f t="shared" si="5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3"/>
        <v/>
      </c>
      <c r="P33" s="17" t="str">
        <f t="shared" si="4"/>
        <v/>
      </c>
      <c r="Q33" s="29" t="str">
        <f t="shared" si="5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3"/>
        <v/>
      </c>
      <c r="P34" s="17" t="str">
        <f t="shared" si="4"/>
        <v/>
      </c>
      <c r="Q34" s="29" t="str">
        <f t="shared" si="5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3"/>
        <v/>
      </c>
      <c r="P35" s="17" t="str">
        <f t="shared" si="4"/>
        <v/>
      </c>
      <c r="Q35" s="29" t="str">
        <f t="shared" si="5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3"/>
        <v/>
      </c>
      <c r="P36" s="17" t="str">
        <f t="shared" si="4"/>
        <v/>
      </c>
      <c r="Q36" s="29" t="str">
        <f t="shared" si="5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3"/>
        <v/>
      </c>
      <c r="P37" s="17" t="str">
        <f t="shared" si="4"/>
        <v/>
      </c>
      <c r="Q37" s="29" t="str">
        <f t="shared" si="5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3"/>
        <v/>
      </c>
      <c r="P38" s="17" t="str">
        <f t="shared" si="4"/>
        <v/>
      </c>
      <c r="Q38" s="29" t="str">
        <f t="shared" si="5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3"/>
        <v/>
      </c>
      <c r="P39" s="17" t="str">
        <f t="shared" si="4"/>
        <v/>
      </c>
      <c r="Q39" s="29" t="str">
        <f t="shared" si="5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3"/>
        <v/>
      </c>
      <c r="P40" s="17" t="str">
        <f t="shared" si="4"/>
        <v/>
      </c>
      <c r="Q40" s="29" t="str">
        <f t="shared" si="5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3"/>
        <v/>
      </c>
      <c r="P41" s="17" t="str">
        <f t="shared" si="4"/>
        <v/>
      </c>
      <c r="Q41" s="29" t="str">
        <f t="shared" si="5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3"/>
        <v/>
      </c>
      <c r="P42" s="17" t="str">
        <f t="shared" si="4"/>
        <v/>
      </c>
      <c r="Q42" s="29" t="str">
        <f t="shared" si="5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6">IF(N43="","",N43/$E$8)</f>
        <v/>
      </c>
      <c r="P43" s="17" t="str">
        <f t="shared" ref="P43:P60" si="7">IF(N43="","",N43/$L$8)</f>
        <v/>
      </c>
      <c r="Q43" s="29" t="str">
        <f t="shared" ref="Q43:Q60" si="8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6"/>
        <v/>
      </c>
      <c r="P44" s="17" t="str">
        <f t="shared" si="7"/>
        <v/>
      </c>
      <c r="Q44" s="29" t="str">
        <f t="shared" si="8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6"/>
        <v/>
      </c>
      <c r="P45" s="17" t="str">
        <f t="shared" si="7"/>
        <v/>
      </c>
      <c r="Q45" s="29" t="str">
        <f t="shared" si="8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6"/>
        <v/>
      </c>
      <c r="P46" s="17" t="str">
        <f t="shared" si="7"/>
        <v/>
      </c>
      <c r="Q46" s="29" t="str">
        <f t="shared" si="8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6"/>
        <v/>
      </c>
      <c r="P47" s="17" t="str">
        <f t="shared" si="7"/>
        <v/>
      </c>
      <c r="Q47" s="29" t="str">
        <f t="shared" si="8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6"/>
        <v/>
      </c>
      <c r="P48" s="17" t="str">
        <f t="shared" si="7"/>
        <v/>
      </c>
      <c r="Q48" s="29" t="str">
        <f t="shared" si="8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6"/>
        <v/>
      </c>
      <c r="P49" s="17" t="str">
        <f t="shared" si="7"/>
        <v/>
      </c>
      <c r="Q49" s="29" t="str">
        <f t="shared" si="8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6"/>
        <v/>
      </c>
      <c r="P50" s="17" t="str">
        <f t="shared" si="7"/>
        <v/>
      </c>
      <c r="Q50" s="29" t="str">
        <f t="shared" si="8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6"/>
        <v/>
      </c>
      <c r="P51" s="17" t="str">
        <f t="shared" si="7"/>
        <v/>
      </c>
      <c r="Q51" s="29" t="str">
        <f t="shared" si="8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6"/>
        <v/>
      </c>
      <c r="P52" s="17" t="str">
        <f t="shared" si="7"/>
        <v/>
      </c>
      <c r="Q52" s="29" t="str">
        <f t="shared" si="8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6"/>
        <v/>
      </c>
      <c r="P53" s="17" t="str">
        <f t="shared" si="7"/>
        <v/>
      </c>
      <c r="Q53" s="29" t="str">
        <f t="shared" si="8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6"/>
        <v/>
      </c>
      <c r="P54" s="17" t="str">
        <f t="shared" si="7"/>
        <v/>
      </c>
      <c r="Q54" s="29" t="str">
        <f t="shared" si="8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6"/>
        <v/>
      </c>
      <c r="P55" s="17" t="str">
        <f t="shared" si="7"/>
        <v/>
      </c>
      <c r="Q55" s="29" t="str">
        <f t="shared" si="8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6"/>
        <v/>
      </c>
      <c r="P56" s="17" t="str">
        <f t="shared" si="7"/>
        <v/>
      </c>
      <c r="Q56" s="29" t="str">
        <f t="shared" si="8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6"/>
        <v/>
      </c>
      <c r="P57" s="17" t="str">
        <f t="shared" si="7"/>
        <v/>
      </c>
      <c r="Q57" s="29" t="str">
        <f t="shared" si="8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6"/>
        <v/>
      </c>
      <c r="P58" s="17" t="str">
        <f t="shared" si="7"/>
        <v/>
      </c>
      <c r="Q58" s="29" t="str">
        <f t="shared" si="8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6"/>
        <v/>
      </c>
      <c r="P59" s="17" t="str">
        <f t="shared" si="7"/>
        <v/>
      </c>
      <c r="Q59" s="29" t="str">
        <f t="shared" si="8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6"/>
        <v/>
      </c>
      <c r="P60" s="17" t="str">
        <f t="shared" si="7"/>
        <v/>
      </c>
      <c r="Q60" s="29" t="str">
        <f t="shared" si="8"/>
        <v/>
      </c>
      <c r="R60" s="13"/>
      <c r="S60" s="18"/>
    </row>
    <row r="62" spans="1:19" x14ac:dyDescent="0.2">
      <c r="B62" s="37" t="s">
        <v>33</v>
      </c>
    </row>
  </sheetData>
  <protectedRanges>
    <protectedRange sqref="O19:O60 O11:O17" name="Диапазон1_3_1"/>
    <protectedRange sqref="P19:P60 P11:P17" name="Диапазон1_1_1_1"/>
    <protectedRange sqref="Q19:Q60 Q11:Q17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3" priority="4" stopIfTrue="1">
      <formula>ISBLANK(C3)</formula>
    </cfRule>
  </conditionalFormatting>
  <conditionalFormatting sqref="C7">
    <cfRule type="expression" dxfId="12" priority="2" stopIfTrue="1">
      <formula>ISBLANK(C7)</formula>
    </cfRule>
  </conditionalFormatting>
  <conditionalFormatting sqref="E8">
    <cfRule type="expression" dxfId="11" priority="1" stopIfTrue="1">
      <formula>ISBLANK(E8)</formula>
    </cfRule>
  </conditionalFormatting>
  <dataValidations count="3">
    <dataValidation type="list" allowBlank="1" showInputMessage="1" showErrorMessage="1" sqref="I21:I60">
      <formula1>$F$3:$F$4</formula1>
    </dataValidation>
    <dataValidation type="list" allowBlank="1" showInputMessage="1" showErrorMessage="1" sqref="F17 F20:F60 F11 F14:F15">
      <formula1>$E$3:$E$4</formula1>
    </dataValidation>
    <dataValidation allowBlank="1" showInputMessage="1" showErrorMessage="1" sqref="A9 A3:A7 F7 E8 G3:G7 B10:G10 C3 C5:C7 E5:E6 C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B1" zoomScaleNormal="100" workbookViewId="0">
      <selection activeCell="E12" sqref="E12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2</v>
      </c>
    </row>
    <row r="3" spans="1:25" x14ac:dyDescent="0.2">
      <c r="A3" s="31" t="s">
        <v>0</v>
      </c>
      <c r="B3" s="30"/>
      <c r="C3" s="31" t="s">
        <v>77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58" t="s">
        <v>56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 x14ac:dyDescent="0.2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43740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 x14ac:dyDescent="0.2">
      <c r="A8" s="9"/>
      <c r="B8" s="9"/>
      <c r="C8" s="87" t="s">
        <v>34</v>
      </c>
      <c r="D8" s="87"/>
      <c r="E8" s="31">
        <v>35</v>
      </c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5">
      <c r="A11" s="6">
        <v>1</v>
      </c>
      <c r="B11" s="19" t="s">
        <v>15</v>
      </c>
      <c r="C11" s="60" t="s">
        <v>176</v>
      </c>
      <c r="D11" s="60" t="s">
        <v>177</v>
      </c>
      <c r="E11" s="60" t="s">
        <v>179</v>
      </c>
      <c r="F11" s="71" t="s">
        <v>54</v>
      </c>
      <c r="G11" s="72">
        <v>38033</v>
      </c>
      <c r="H11" s="57" t="s">
        <v>55</v>
      </c>
      <c r="I11" s="57" t="s">
        <v>26</v>
      </c>
      <c r="J11" s="13" t="s">
        <v>81</v>
      </c>
      <c r="K11" s="66" t="s">
        <v>56</v>
      </c>
      <c r="L11" s="20" t="s">
        <v>76</v>
      </c>
      <c r="M11" s="80" t="s">
        <v>170</v>
      </c>
      <c r="N11" s="23">
        <v>0</v>
      </c>
      <c r="O11" s="17">
        <f>IF(N11="","",N11/$E$8)</f>
        <v>0</v>
      </c>
      <c r="P11" s="17" t="e">
        <f>IF(N11="","",N11/$L$8)</f>
        <v>#DIV/0!</v>
      </c>
      <c r="Q11" s="29" t="str">
        <f>IF(N11="","",IF($L$8=N11,$M$8,IF(O11&gt;=50%,"призер","участник")))</f>
        <v>участник</v>
      </c>
      <c r="R11" s="13" t="s">
        <v>74</v>
      </c>
      <c r="S11" s="63" t="s">
        <v>75</v>
      </c>
    </row>
    <row r="12" spans="1:25" s="11" customFormat="1" ht="12.95" customHeight="1" x14ac:dyDescent="0.25">
      <c r="A12" s="6">
        <v>2</v>
      </c>
      <c r="B12" s="19" t="s">
        <v>15</v>
      </c>
      <c r="C12" s="60" t="s">
        <v>176</v>
      </c>
      <c r="D12" s="60" t="s">
        <v>178</v>
      </c>
      <c r="E12" s="60" t="s">
        <v>176</v>
      </c>
      <c r="F12" s="74" t="s">
        <v>54</v>
      </c>
      <c r="G12" s="72">
        <v>38285</v>
      </c>
      <c r="H12" s="28" t="s">
        <v>55</v>
      </c>
      <c r="I12" s="28" t="s">
        <v>26</v>
      </c>
      <c r="J12" s="13" t="s">
        <v>81</v>
      </c>
      <c r="K12" s="13" t="s">
        <v>56</v>
      </c>
      <c r="L12" s="20" t="s">
        <v>76</v>
      </c>
      <c r="M12" s="81" t="s">
        <v>171</v>
      </c>
      <c r="N12" s="23">
        <v>0</v>
      </c>
      <c r="O12" s="17">
        <f t="shared" ref="O12" si="0">IF(N12="","",N12/$E$8)</f>
        <v>0</v>
      </c>
      <c r="P12" s="17" t="e">
        <f t="shared" ref="P12" si="1">IF(N12="","",N12/$L$8)</f>
        <v>#DIV/0!</v>
      </c>
      <c r="Q12" s="29" t="str">
        <f t="shared" ref="Q12" si="2">IF(N12="","",IF($L$8=N12,$M$8,IF(O12&gt;=50%,"призер","участник")))</f>
        <v>участник</v>
      </c>
      <c r="R12" s="13" t="s">
        <v>74</v>
      </c>
      <c r="S12" s="18" t="s">
        <v>75</v>
      </c>
    </row>
    <row r="13" spans="1:25" ht="15.75" x14ac:dyDescent="0.25">
      <c r="A13" s="6">
        <v>3</v>
      </c>
      <c r="B13" s="19" t="s">
        <v>15</v>
      </c>
      <c r="C13" s="60"/>
      <c r="D13" s="60"/>
      <c r="E13" s="60"/>
      <c r="F13" s="69"/>
      <c r="G13" s="72"/>
      <c r="H13" s="57"/>
      <c r="I13" s="57"/>
      <c r="J13" s="27"/>
      <c r="K13" s="66"/>
      <c r="L13" s="26"/>
      <c r="M13" s="22"/>
      <c r="N13" s="23"/>
      <c r="O13" s="17"/>
      <c r="P13" s="17"/>
      <c r="Q13" s="29"/>
      <c r="R13" s="62"/>
      <c r="S13" s="63"/>
      <c r="T13" s="36"/>
      <c r="U13" s="9"/>
      <c r="V13" s="9"/>
    </row>
    <row r="14" spans="1:25" ht="15.75" x14ac:dyDescent="0.25">
      <c r="A14" s="6">
        <v>4</v>
      </c>
      <c r="B14" s="19" t="s">
        <v>15</v>
      </c>
      <c r="C14" s="60"/>
      <c r="D14" s="60"/>
      <c r="E14" s="60"/>
      <c r="F14" s="71"/>
      <c r="G14" s="72"/>
      <c r="H14" s="57"/>
      <c r="I14" s="57"/>
      <c r="J14" s="13"/>
      <c r="K14" s="66"/>
      <c r="L14" s="20"/>
      <c r="M14" s="22"/>
      <c r="N14" s="23"/>
      <c r="O14" s="17"/>
      <c r="P14" s="17"/>
      <c r="Q14" s="29"/>
      <c r="R14" s="62"/>
      <c r="S14" s="63"/>
    </row>
    <row r="15" spans="1:25" x14ac:dyDescent="0.2">
      <c r="A15" s="6">
        <v>5</v>
      </c>
      <c r="B15" s="19" t="s">
        <v>15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</row>
    <row r="16" spans="1:25" ht="15.75" x14ac:dyDescent="0.25">
      <c r="A16" s="6">
        <v>6</v>
      </c>
      <c r="B16" s="19" t="s">
        <v>15</v>
      </c>
      <c r="C16" s="60"/>
      <c r="D16" s="60"/>
      <c r="E16" s="60"/>
      <c r="F16" s="71"/>
      <c r="G16" s="72"/>
      <c r="H16" s="57"/>
      <c r="I16" s="57"/>
      <c r="J16" s="13"/>
      <c r="K16" s="66"/>
      <c r="L16" s="20"/>
      <c r="M16" s="22"/>
      <c r="N16" s="23"/>
      <c r="O16" s="17"/>
      <c r="P16" s="17"/>
      <c r="Q16" s="29"/>
      <c r="R16" s="62"/>
      <c r="S16" s="63"/>
    </row>
    <row r="17" spans="1:19" x14ac:dyDescent="0.2">
      <c r="A17" s="6">
        <v>7</v>
      </c>
      <c r="B17" s="19" t="s">
        <v>15</v>
      </c>
      <c r="C17" s="73"/>
      <c r="D17" s="73"/>
      <c r="E17" s="73"/>
      <c r="F17" s="71"/>
      <c r="G17" s="64"/>
      <c r="H17" s="28"/>
      <c r="I17" s="28"/>
      <c r="J17" s="13"/>
      <c r="K17" s="13"/>
      <c r="L17" s="20"/>
      <c r="M17" s="22"/>
      <c r="N17" s="23"/>
      <c r="O17" s="17"/>
      <c r="P17" s="17"/>
      <c r="Q17" s="29"/>
      <c r="R17" s="13"/>
      <c r="S17" s="18"/>
    </row>
    <row r="18" spans="1:19" ht="15.75" x14ac:dyDescent="0.25">
      <c r="A18" s="6">
        <v>8</v>
      </c>
      <c r="B18" s="19" t="s">
        <v>15</v>
      </c>
      <c r="C18" s="60"/>
      <c r="D18" s="60"/>
      <c r="E18" s="60"/>
      <c r="F18" s="74"/>
      <c r="G18" s="72"/>
      <c r="H18" s="28"/>
      <c r="I18" s="28"/>
      <c r="J18" s="13"/>
      <c r="K18" s="13"/>
      <c r="L18" s="20"/>
      <c r="M18" s="22"/>
      <c r="N18" s="23"/>
      <c r="O18" s="17"/>
      <c r="P18" s="17"/>
      <c r="Q18" s="29"/>
      <c r="R18" s="13"/>
      <c r="S18" s="18"/>
    </row>
    <row r="19" spans="1:19" ht="15.75" x14ac:dyDescent="0.25">
      <c r="A19" s="6">
        <v>9</v>
      </c>
      <c r="B19" s="19" t="s">
        <v>15</v>
      </c>
      <c r="C19" s="59"/>
      <c r="D19" s="60"/>
      <c r="E19" s="60"/>
      <c r="F19" s="71"/>
      <c r="G19" s="61"/>
      <c r="H19" s="28"/>
      <c r="I19" s="28"/>
      <c r="J19" s="13"/>
      <c r="K19" s="13"/>
      <c r="L19" s="20"/>
      <c r="M19" s="22"/>
      <c r="N19" s="23"/>
      <c r="O19" s="17"/>
      <c r="P19" s="17"/>
      <c r="Q19" s="29"/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ref="O20:O42" si="3">IF(N20="","",N20/$E$8)</f>
        <v/>
      </c>
      <c r="P20" s="17" t="str">
        <f t="shared" ref="P20:P42" si="4">IF(N20="","",N20/$L$8)</f>
        <v/>
      </c>
      <c r="Q20" s="29" t="str">
        <f t="shared" ref="Q20:Q42" si="5">IF(N20="","",IF($L$8=N20,$M$8,IF(O20&gt;=50%,"призер","участник")))</f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3"/>
        <v/>
      </c>
      <c r="P21" s="17" t="str">
        <f t="shared" si="4"/>
        <v/>
      </c>
      <c r="Q21" s="29" t="str">
        <f t="shared" si="5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3"/>
        <v/>
      </c>
      <c r="P22" s="17" t="str">
        <f t="shared" si="4"/>
        <v/>
      </c>
      <c r="Q22" s="29" t="str">
        <f t="shared" si="5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3"/>
        <v/>
      </c>
      <c r="P23" s="17" t="str">
        <f t="shared" si="4"/>
        <v/>
      </c>
      <c r="Q23" s="29" t="str">
        <f t="shared" si="5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3"/>
        <v/>
      </c>
      <c r="P24" s="17" t="str">
        <f t="shared" si="4"/>
        <v/>
      </c>
      <c r="Q24" s="29" t="str">
        <f t="shared" si="5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3"/>
        <v/>
      </c>
      <c r="P25" s="17" t="str">
        <f t="shared" si="4"/>
        <v/>
      </c>
      <c r="Q25" s="29" t="str">
        <f t="shared" si="5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3"/>
        <v/>
      </c>
      <c r="P26" s="17" t="str">
        <f t="shared" si="4"/>
        <v/>
      </c>
      <c r="Q26" s="29" t="str">
        <f t="shared" si="5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3"/>
        <v/>
      </c>
      <c r="P27" s="17" t="str">
        <f t="shared" si="4"/>
        <v/>
      </c>
      <c r="Q27" s="29" t="str">
        <f t="shared" si="5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3"/>
        <v/>
      </c>
      <c r="P28" s="17" t="str">
        <f t="shared" si="4"/>
        <v/>
      </c>
      <c r="Q28" s="29" t="str">
        <f t="shared" si="5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3"/>
        <v/>
      </c>
      <c r="P29" s="17" t="str">
        <f t="shared" si="4"/>
        <v/>
      </c>
      <c r="Q29" s="29" t="str">
        <f t="shared" si="5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3"/>
        <v/>
      </c>
      <c r="P30" s="17" t="str">
        <f t="shared" si="4"/>
        <v/>
      </c>
      <c r="Q30" s="29" t="str">
        <f t="shared" si="5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3"/>
        <v/>
      </c>
      <c r="P31" s="17" t="str">
        <f t="shared" si="4"/>
        <v/>
      </c>
      <c r="Q31" s="29" t="str">
        <f t="shared" si="5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3"/>
        <v/>
      </c>
      <c r="P32" s="17" t="str">
        <f t="shared" si="4"/>
        <v/>
      </c>
      <c r="Q32" s="29" t="str">
        <f t="shared" si="5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3"/>
        <v/>
      </c>
      <c r="P33" s="17" t="str">
        <f t="shared" si="4"/>
        <v/>
      </c>
      <c r="Q33" s="29" t="str">
        <f t="shared" si="5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3"/>
        <v/>
      </c>
      <c r="P34" s="17" t="str">
        <f t="shared" si="4"/>
        <v/>
      </c>
      <c r="Q34" s="29" t="str">
        <f t="shared" si="5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3"/>
        <v/>
      </c>
      <c r="P35" s="17" t="str">
        <f t="shared" si="4"/>
        <v/>
      </c>
      <c r="Q35" s="29" t="str">
        <f t="shared" si="5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3"/>
        <v/>
      </c>
      <c r="P36" s="17" t="str">
        <f t="shared" si="4"/>
        <v/>
      </c>
      <c r="Q36" s="29" t="str">
        <f t="shared" si="5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3"/>
        <v/>
      </c>
      <c r="P37" s="17" t="str">
        <f t="shared" si="4"/>
        <v/>
      </c>
      <c r="Q37" s="29" t="str">
        <f t="shared" si="5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3"/>
        <v/>
      </c>
      <c r="P38" s="17" t="str">
        <f t="shared" si="4"/>
        <v/>
      </c>
      <c r="Q38" s="29" t="str">
        <f t="shared" si="5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3"/>
        <v/>
      </c>
      <c r="P39" s="17" t="str">
        <f t="shared" si="4"/>
        <v/>
      </c>
      <c r="Q39" s="29" t="str">
        <f t="shared" si="5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3"/>
        <v/>
      </c>
      <c r="P40" s="17" t="str">
        <f t="shared" si="4"/>
        <v/>
      </c>
      <c r="Q40" s="29" t="str">
        <f t="shared" si="5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3"/>
        <v/>
      </c>
      <c r="P41" s="17" t="str">
        <f t="shared" si="4"/>
        <v/>
      </c>
      <c r="Q41" s="29" t="str">
        <f t="shared" si="5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3"/>
        <v/>
      </c>
      <c r="P42" s="17" t="str">
        <f t="shared" si="4"/>
        <v/>
      </c>
      <c r="Q42" s="29" t="str">
        <f t="shared" si="5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6">IF(N43="","",N43/$E$8)</f>
        <v/>
      </c>
      <c r="P43" s="17" t="str">
        <f t="shared" ref="P43:P60" si="7">IF(N43="","",N43/$L$8)</f>
        <v/>
      </c>
      <c r="Q43" s="29" t="str">
        <f t="shared" ref="Q43:Q60" si="8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6"/>
        <v/>
      </c>
      <c r="P44" s="17" t="str">
        <f t="shared" si="7"/>
        <v/>
      </c>
      <c r="Q44" s="29" t="str">
        <f t="shared" si="8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6"/>
        <v/>
      </c>
      <c r="P45" s="17" t="str">
        <f t="shared" si="7"/>
        <v/>
      </c>
      <c r="Q45" s="29" t="str">
        <f t="shared" si="8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6"/>
        <v/>
      </c>
      <c r="P46" s="17" t="str">
        <f t="shared" si="7"/>
        <v/>
      </c>
      <c r="Q46" s="29" t="str">
        <f t="shared" si="8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6"/>
        <v/>
      </c>
      <c r="P47" s="17" t="str">
        <f t="shared" si="7"/>
        <v/>
      </c>
      <c r="Q47" s="29" t="str">
        <f t="shared" si="8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6"/>
        <v/>
      </c>
      <c r="P48" s="17" t="str">
        <f t="shared" si="7"/>
        <v/>
      </c>
      <c r="Q48" s="29" t="str">
        <f t="shared" si="8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6"/>
        <v/>
      </c>
      <c r="P49" s="17" t="str">
        <f t="shared" si="7"/>
        <v/>
      </c>
      <c r="Q49" s="29" t="str">
        <f t="shared" si="8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6"/>
        <v/>
      </c>
      <c r="P50" s="17" t="str">
        <f t="shared" si="7"/>
        <v/>
      </c>
      <c r="Q50" s="29" t="str">
        <f t="shared" si="8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6"/>
        <v/>
      </c>
      <c r="P51" s="17" t="str">
        <f t="shared" si="7"/>
        <v/>
      </c>
      <c r="Q51" s="29" t="str">
        <f t="shared" si="8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6"/>
        <v/>
      </c>
      <c r="P52" s="17" t="str">
        <f t="shared" si="7"/>
        <v/>
      </c>
      <c r="Q52" s="29" t="str">
        <f t="shared" si="8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6"/>
        <v/>
      </c>
      <c r="P53" s="17" t="str">
        <f t="shared" si="7"/>
        <v/>
      </c>
      <c r="Q53" s="29" t="str">
        <f t="shared" si="8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6"/>
        <v/>
      </c>
      <c r="P54" s="17" t="str">
        <f t="shared" si="7"/>
        <v/>
      </c>
      <c r="Q54" s="29" t="str">
        <f t="shared" si="8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6"/>
        <v/>
      </c>
      <c r="P55" s="17" t="str">
        <f t="shared" si="7"/>
        <v/>
      </c>
      <c r="Q55" s="29" t="str">
        <f t="shared" si="8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6"/>
        <v/>
      </c>
      <c r="P56" s="17" t="str">
        <f t="shared" si="7"/>
        <v/>
      </c>
      <c r="Q56" s="29" t="str">
        <f t="shared" si="8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6"/>
        <v/>
      </c>
      <c r="P57" s="17" t="str">
        <f t="shared" si="7"/>
        <v/>
      </c>
      <c r="Q57" s="29" t="str">
        <f t="shared" si="8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6"/>
        <v/>
      </c>
      <c r="P58" s="17" t="str">
        <f t="shared" si="7"/>
        <v/>
      </c>
      <c r="Q58" s="29" t="str">
        <f t="shared" si="8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6"/>
        <v/>
      </c>
      <c r="P59" s="17" t="str">
        <f t="shared" si="7"/>
        <v/>
      </c>
      <c r="Q59" s="29" t="str">
        <f t="shared" si="8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6"/>
        <v/>
      </c>
      <c r="P60" s="17" t="str">
        <f t="shared" si="7"/>
        <v/>
      </c>
      <c r="Q60" s="29" t="str">
        <f t="shared" si="8"/>
        <v/>
      </c>
      <c r="R60" s="13"/>
      <c r="S60" s="18"/>
    </row>
    <row r="62" spans="1:19" x14ac:dyDescent="0.2">
      <c r="B62" s="37" t="s">
        <v>33</v>
      </c>
    </row>
  </sheetData>
  <protectedRanges>
    <protectedRange sqref="O16:O60 O11:O14" name="Диапазон1_3_1"/>
    <protectedRange sqref="P16:P60 P11:P14" name="Диапазон1_1_1_1"/>
    <protectedRange sqref="Q16:Q60 Q11:Q14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0" priority="4" stopIfTrue="1">
      <formula>ISBLANK(C3)</formula>
    </cfRule>
  </conditionalFormatting>
  <conditionalFormatting sqref="C7">
    <cfRule type="expression" dxfId="9" priority="2" stopIfTrue="1">
      <formula>ISBLANK(C7)</formula>
    </cfRule>
  </conditionalFormatting>
  <conditionalFormatting sqref="E8">
    <cfRule type="expression" dxfId="8" priority="1" stopIfTrue="1">
      <formula>ISBLANK(E8)</formula>
    </cfRule>
  </conditionalFormatting>
  <dataValidations count="3">
    <dataValidation allowBlank="1" showInputMessage="1" showErrorMessage="1" sqref="A9 A3:A7 F7 E8 G3:G7 B10:G10 C3 C5:C7 E5:E6 C9"/>
    <dataValidation type="list" allowBlank="1" showInputMessage="1" showErrorMessage="1" sqref="F11:F12 F14 F16:F60">
      <formula1>$E$3:$E$4</formula1>
    </dataValidation>
    <dataValidation type="list" allowBlank="1" showInputMessage="1" showErrorMessage="1" sqref="I17:I60 I12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A4"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51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87" t="s">
        <v>34</v>
      </c>
      <c r="D8" s="8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86" t="s">
        <v>52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87" t="s">
        <v>34</v>
      </c>
      <c r="D8" s="8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91" t="s">
        <v>3</v>
      </c>
      <c r="S9" s="9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G5" sqref="G5"/>
    </sheetView>
  </sheetViews>
  <sheetFormatPr defaultRowHeight="12.75" x14ac:dyDescent="0.2"/>
  <cols>
    <col min="2" max="2" width="40" bestFit="1" customWidth="1"/>
  </cols>
  <sheetData>
    <row r="2" spans="2:4" x14ac:dyDescent="0.2">
      <c r="B2" s="55" t="s">
        <v>53</v>
      </c>
    </row>
    <row r="4" spans="2:4" s="51" customFormat="1" ht="24" customHeight="1" x14ac:dyDescent="0.2">
      <c r="B4" s="50" t="s">
        <v>37</v>
      </c>
      <c r="C4" s="48">
        <f>SUM('5 класс:11 класс'!S2)</f>
        <v>32</v>
      </c>
    </row>
    <row r="5" spans="2:4" s="51" customFormat="1" ht="24" customHeight="1" x14ac:dyDescent="0.2">
      <c r="B5" s="50" t="s">
        <v>38</v>
      </c>
      <c r="C5" s="48">
        <f>SUM('5 класс:11 класс'!S3)</f>
        <v>1</v>
      </c>
    </row>
    <row r="6" spans="2:4" s="51" customFormat="1" ht="24" customHeight="1" x14ac:dyDescent="0.2">
      <c r="B6" s="50" t="s">
        <v>39</v>
      </c>
      <c r="C6" s="48">
        <f>SUM('5 класс:11 класс'!S4)</f>
        <v>2</v>
      </c>
    </row>
    <row r="7" spans="2:4" s="51" customFormat="1" ht="24" customHeight="1" x14ac:dyDescent="0.2">
      <c r="B7" s="50" t="s">
        <v>40</v>
      </c>
      <c r="C7" s="48">
        <f>SUM('5 класс:11 класс'!S5)</f>
        <v>29</v>
      </c>
    </row>
    <row r="8" spans="2:4" s="51" customFormat="1" ht="24" customHeight="1" x14ac:dyDescent="0.2">
      <c r="B8" s="50" t="s">
        <v>35</v>
      </c>
      <c r="C8" s="49">
        <v>0.45</v>
      </c>
    </row>
    <row r="9" spans="2:4" s="51" customFormat="1" ht="24" customHeight="1" x14ac:dyDescent="0.2">
      <c r="B9" s="52" t="s">
        <v>41</v>
      </c>
      <c r="C9" s="49">
        <f>(C5+C6)/C4</f>
        <v>9.375E-2</v>
      </c>
    </row>
    <row r="10" spans="2:4" s="51" customFormat="1" ht="24" customHeight="1" x14ac:dyDescent="0.2">
      <c r="B10" s="50" t="s">
        <v>36</v>
      </c>
      <c r="C10" s="53">
        <f>IF((C4*D10)&gt;0,(C4*D10),0)</f>
        <v>0</v>
      </c>
      <c r="D10" s="54">
        <f>C9-45%</f>
        <v>-0.35625000000000001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Мария</cp:lastModifiedBy>
  <cp:lastPrinted>2018-09-21T10:08:08Z</cp:lastPrinted>
  <dcterms:created xsi:type="dcterms:W3CDTF">2007-11-07T20:16:05Z</dcterms:created>
  <dcterms:modified xsi:type="dcterms:W3CDTF">2019-10-27T16:28:11Z</dcterms:modified>
</cp:coreProperties>
</file>